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S MENSUALES AÑO 2021\INFORME MENSUAL JULIO  2021\"/>
    </mc:Choice>
  </mc:AlternateContent>
  <bookViews>
    <workbookView xWindow="0" yWindow="0" windowWidth="24000" windowHeight="9435" firstSheet="16" activeTab="16"/>
  </bookViews>
  <sheets>
    <sheet name="MAYO" sheetId="24" state="hidden" r:id="rId1"/>
    <sheet name="JUNIO" sheetId="25" state="hidden" r:id="rId2"/>
    <sheet name="JULIO" sheetId="26" state="hidden" r:id="rId3"/>
    <sheet name="AGOSTO" sheetId="27" state="hidden" r:id="rId4"/>
    <sheet name="SEPTIEMBRE" sheetId="28" state="hidden" r:id="rId5"/>
    <sheet name="NOVIEMBRE" sheetId="29" state="hidden" r:id="rId6"/>
    <sheet name="ENERO-17" sheetId="30" state="hidden" r:id="rId7"/>
    <sheet name="FEBRERO-17" sheetId="31" state="hidden" r:id="rId8"/>
    <sheet name="MARZO-17" sheetId="32" state="hidden" r:id="rId9"/>
    <sheet name="ABRIL -17" sheetId="33" state="hidden" r:id="rId10"/>
    <sheet name="MAYO-17" sheetId="34" state="hidden" r:id="rId11"/>
    <sheet name="JULIO-17" sheetId="36" state="hidden" r:id="rId12"/>
    <sheet name="AGOSTO-17" sheetId="37" state="hidden" r:id="rId13"/>
    <sheet name="SEPTIEMBRE-17" sheetId="38" state="hidden" r:id="rId14"/>
    <sheet name="OCTUBRE-17" sheetId="39" state="hidden" r:id="rId15"/>
    <sheet name="ENERO-19" sheetId="42" state="hidden" r:id="rId16"/>
    <sheet name="JULIO-2021" sheetId="43" r:id="rId17"/>
    <sheet name="JUNIO-17" sheetId="35" state="hidden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3" l="1"/>
  <c r="G9" i="43" l="1"/>
  <c r="G10" i="43" s="1"/>
  <c r="G11" i="43" s="1"/>
  <c r="G12" i="43" s="1"/>
  <c r="G13" i="43" s="1"/>
  <c r="G14" i="43" s="1"/>
  <c r="G15" i="43" s="1"/>
  <c r="G16" i="43" s="1"/>
  <c r="E21" i="42" l="1"/>
  <c r="F9" i="42" l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</calcChain>
</file>

<file path=xl/sharedStrings.xml><?xml version="1.0" encoding="utf-8"?>
<sst xmlns="http://schemas.openxmlformats.org/spreadsheetml/2006/main" count="608" uniqueCount="354">
  <si>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</si>
  <si>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</si>
  <si>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</si>
  <si>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</si>
  <si>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</si>
  <si>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</si>
  <si>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</si>
  <si>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</si>
  <si>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</si>
  <si>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</si>
  <si>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</si>
  <si>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</si>
  <si>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 xml:space="preserve"> </t>
  </si>
  <si>
    <t>Felix A. Santana</t>
  </si>
  <si>
    <t>ENERO</t>
  </si>
  <si>
    <t>Total de Cheques Emitidos</t>
  </si>
  <si>
    <t>FEBRERO</t>
  </si>
  <si>
    <t>Colector de Impuestos Internos</t>
  </si>
  <si>
    <t>Irving R. Batista</t>
  </si>
  <si>
    <t>Secundino Capellan</t>
  </si>
  <si>
    <t>Felix Ariel Santana</t>
  </si>
  <si>
    <t>Enrique J. Martinez</t>
  </si>
  <si>
    <t>Viamar, s.a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</si>
  <si>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</si>
  <si>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</si>
  <si>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</si>
  <si>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</si>
  <si>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</si>
  <si>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</si>
  <si>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</si>
  <si>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</si>
  <si>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</si>
  <si>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</si>
  <si>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</si>
  <si>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</si>
  <si>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</si>
  <si>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</si>
  <si>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</si>
  <si>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</si>
  <si>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</si>
  <si>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</si>
  <si>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</si>
  <si>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</si>
  <si>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</si>
  <si>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</si>
  <si>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</si>
  <si>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</si>
  <si>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</si>
  <si>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</si>
  <si>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</si>
  <si>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</si>
  <si>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</si>
  <si>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</si>
  <si>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</si>
  <si>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</si>
  <si>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</si>
  <si>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</si>
  <si>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</si>
  <si>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</si>
  <si>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</si>
  <si>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</si>
  <si>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</si>
  <si>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</si>
  <si>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</si>
  <si>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</si>
  <si>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</si>
  <si>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</si>
  <si>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</si>
  <si>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</si>
  <si>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</si>
  <si>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</si>
  <si>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</si>
  <si>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</si>
  <si>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</si>
  <si>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</si>
  <si>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</si>
  <si>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</si>
  <si>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</si>
  <si>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</si>
  <si>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</si>
  <si>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</si>
  <si>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</si>
  <si>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</si>
  <si>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</si>
  <si>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</si>
  <si>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</si>
  <si>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</si>
  <si>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</si>
  <si>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</si>
  <si>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</si>
  <si>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</si>
  <si>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</si>
  <si>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</si>
  <si>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</si>
  <si>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</si>
  <si>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</si>
  <si>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</si>
  <si>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</si>
  <si>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</si>
  <si>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</si>
  <si>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</si>
  <si>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</si>
  <si>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</si>
  <si>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</si>
  <si>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</si>
  <si>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</si>
  <si>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</si>
  <si>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</si>
  <si>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</si>
  <si>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</si>
  <si>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</si>
  <si>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</si>
  <si>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</si>
  <si>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</si>
  <si>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</si>
  <si>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</si>
  <si>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</si>
  <si>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</si>
  <si>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</si>
  <si>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</si>
  <si>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</si>
  <si>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</si>
  <si>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</si>
  <si>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</si>
  <si>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</si>
  <si>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</si>
  <si>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</si>
  <si>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</si>
  <si>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</si>
  <si>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</si>
  <si>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</si>
  <si>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</si>
  <si>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</si>
  <si>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</si>
  <si>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</si>
  <si>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</si>
  <si>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</si>
  <si>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</si>
  <si>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</si>
  <si>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</si>
  <si>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</si>
  <si>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</si>
  <si>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</si>
  <si>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</si>
  <si>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</si>
  <si>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</si>
  <si>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</si>
  <si>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</si>
  <si>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</si>
  <si>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</si>
  <si>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</si>
  <si>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</si>
  <si>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</si>
  <si>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</si>
  <si>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</si>
  <si>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</si>
  <si>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</si>
  <si>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</si>
  <si>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</si>
  <si>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</si>
  <si>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</si>
  <si>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</si>
  <si>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</si>
  <si>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</si>
  <si>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</si>
  <si>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</si>
  <si>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</si>
  <si>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</si>
  <si>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</si>
  <si>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</si>
  <si>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</si>
  <si>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</si>
  <si>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</si>
  <si>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</si>
  <si>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</si>
  <si>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</si>
  <si>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</si>
  <si>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</si>
  <si>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</si>
  <si>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</si>
  <si>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</si>
  <si>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</si>
  <si>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</si>
  <si>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</si>
  <si>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</si>
  <si>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</si>
  <si>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</si>
  <si>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</si>
  <si>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</si>
  <si>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</si>
  <si>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</si>
  <si>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</si>
  <si>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</si>
  <si>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</si>
  <si>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</si>
  <si>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</si>
  <si>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</si>
  <si>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</si>
  <si>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</si>
  <si>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</si>
  <si>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</si>
  <si>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</si>
  <si>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</si>
  <si>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</si>
  <si>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</si>
  <si>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</si>
  <si>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</si>
  <si>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</si>
  <si>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</si>
  <si>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</si>
  <si>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</si>
  <si>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</si>
  <si>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</si>
  <si>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</si>
  <si>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</si>
  <si>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</si>
  <si>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</si>
  <si>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</si>
  <si>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</si>
  <si>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</si>
  <si>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</si>
  <si>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</si>
  <si>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</si>
  <si>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</si>
  <si>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</si>
  <si>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</si>
  <si>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</si>
  <si>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</si>
  <si>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</si>
  <si>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</si>
  <si>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</si>
  <si>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</si>
  <si>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</si>
  <si>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</si>
  <si>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</si>
  <si>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</si>
  <si>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</si>
  <si>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</si>
  <si>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</si>
  <si>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</si>
  <si>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</si>
  <si>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</si>
  <si>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</si>
  <si>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</si>
  <si>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</si>
  <si>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</si>
  <si>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</si>
  <si>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</si>
  <si>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</si>
  <si>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</si>
  <si>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</si>
  <si>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</si>
  <si>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</si>
  <si>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</si>
  <si>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</si>
  <si>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</si>
  <si>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</si>
  <si>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</si>
  <si>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</si>
  <si>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</si>
  <si>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</si>
  <si>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</si>
  <si>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</si>
  <si>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</si>
  <si>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</si>
  <si>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</si>
  <si>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</si>
  <si>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</si>
  <si>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</si>
  <si>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</si>
  <si>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</si>
  <si>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</si>
  <si>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</si>
  <si>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</si>
  <si>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</si>
  <si>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</si>
  <si>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</si>
  <si>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</si>
  <si>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</si>
  <si>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</si>
  <si>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</si>
  <si>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</si>
  <si>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</si>
  <si>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</si>
  <si>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</si>
  <si>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</si>
  <si>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</si>
  <si>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</si>
  <si>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</si>
  <si>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</si>
  <si>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</si>
  <si>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</si>
  <si>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</si>
  <si>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</si>
  <si>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</si>
  <si>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</si>
  <si>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</si>
  <si>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</si>
  <si>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</si>
  <si>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</si>
  <si>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</si>
  <si>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</si>
  <si>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</si>
  <si>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</si>
  <si>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</si>
  <si>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</si>
  <si>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</si>
  <si>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</si>
  <si>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</si>
  <si>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</si>
  <si>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</si>
  <si>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</si>
  <si>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</si>
  <si>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</si>
  <si>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</si>
  <si>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</si>
  <si>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Viamar, S.A.</t>
  </si>
  <si>
    <t>Julio Alcantara (Caja Chica)</t>
  </si>
  <si>
    <t>PREPARADO POR:</t>
  </si>
  <si>
    <t>REVISADO POR:</t>
  </si>
  <si>
    <t xml:space="preserve">LICDA. BELKYS DEOLEO </t>
  </si>
  <si>
    <t>LICDA. LUCRECIA RAMIREZ</t>
  </si>
  <si>
    <t>Contadora General</t>
  </si>
  <si>
    <t xml:space="preserve">                    Enc. Depto.Administrativo-Financiero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</si>
  <si>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</si>
  <si>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MES DE ENERO 2019</t>
  </si>
  <si>
    <t>Balance anterior al 31/12/2018</t>
  </si>
  <si>
    <t>Concepcion Gonzalez Perez</t>
  </si>
  <si>
    <t>Andres Norberto Cuello (Viaticos)</t>
  </si>
  <si>
    <t>Freddy Ciprian</t>
  </si>
  <si>
    <t>Jorge Rodriguez</t>
  </si>
  <si>
    <t>CONCEPTO</t>
  </si>
  <si>
    <r>
      <t xml:space="preserve">                                           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</si>
  <si>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                                                          ESTADOS DE INGRESOS Y EGRESOS</t>
  </si>
  <si>
    <t xml:space="preserve">                                                                  </t>
  </si>
  <si>
    <t/>
  </si>
  <si>
    <t xml:space="preserve">      </t>
  </si>
  <si>
    <t xml:space="preserve">                                  </t>
  </si>
  <si>
    <t xml:space="preserve">                                           </t>
  </si>
  <si>
    <t xml:space="preserve">                              </t>
  </si>
  <si>
    <t>Viaticos P/Entrega de Correspondencias</t>
  </si>
  <si>
    <t xml:space="preserve">  </t>
  </si>
  <si>
    <t xml:space="preserve">                                                                   MES DE JULIO 2021</t>
  </si>
  <si>
    <t>Mes de Julio</t>
  </si>
  <si>
    <t xml:space="preserve">Julio Alcantara </t>
  </si>
  <si>
    <t>Reposicion de Caja Chica</t>
  </si>
  <si>
    <t>Rafael Rodriguez ( Viaticos)</t>
  </si>
  <si>
    <t>Visita a la Sucursal Oficina de Santiago</t>
  </si>
  <si>
    <t>Aneudy Ciriaco (Viaticos)</t>
  </si>
  <si>
    <t>Afortunado Canario ( Viaticos )</t>
  </si>
  <si>
    <t>Participacion Capacitaciones del SISMAP</t>
  </si>
  <si>
    <t>Balance anterior al 30/06/2021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</si>
  <si>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</si>
  <si>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LICDA. MARHTA L. CONTRERAS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</si>
</sst>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1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2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0" xfId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9" fontId="11" fillId="2" borderId="13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0" borderId="0" xfId="0" applyFont="1"/>
    <xf numFmtId="164" fontId="10" fillId="0" borderId="15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4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4" fillId="0" borderId="14" xfId="1" applyFont="1" applyBorder="1" applyAlignment="1">
      <alignment vertical="center" wrapText="1"/>
    </xf>
    <xf numFmtId="164" fontId="14" fillId="0" borderId="15" xfId="1" applyFont="1" applyBorder="1" applyAlignment="1">
      <alignment horizontal="right" vertical="center"/>
    </xf>
    <xf numFmtId="14" fontId="8" fillId="2" borderId="16" xfId="0" applyNumberFormat="1" applyFont="1" applyFill="1" applyBorder="1"/>
    <xf numFmtId="49" fontId="8" fillId="2" borderId="13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5" fillId="2" borderId="9" xfId="0" applyNumberFormat="1" applyFont="1" applyFill="1" applyBorder="1"/>
    <xf numFmtId="49" fontId="15" fillId="2" borderId="13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vertical="center"/>
    </xf>
    <xf numFmtId="164" fontId="15" fillId="2" borderId="10" xfId="1" applyFont="1" applyFill="1" applyBorder="1" applyAlignment="1">
      <alignment horizontal="right" vertical="center"/>
    </xf>
    <xf numFmtId="4" fontId="16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7" fillId="2" borderId="9" xfId="0" applyNumberFormat="1" applyFont="1" applyFill="1" applyBorder="1"/>
    <xf numFmtId="14" fontId="18" fillId="0" borderId="1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8" fillId="0" borderId="8" xfId="1" applyFont="1" applyBorder="1" applyAlignment="1">
      <alignment horizontal="right" vertical="center"/>
    </xf>
    <xf numFmtId="164" fontId="18" fillId="0" borderId="0" xfId="1" applyFont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64" fontId="17" fillId="0" borderId="10" xfId="1" applyFont="1" applyBorder="1" applyAlignment="1">
      <alignment horizontal="right" vertical="center"/>
    </xf>
    <xf numFmtId="164" fontId="19" fillId="0" borderId="12" xfId="1" applyFont="1" applyBorder="1" applyAlignment="1">
      <alignment vertical="center" wrapText="1"/>
    </xf>
    <xf numFmtId="49" fontId="17" fillId="2" borderId="13" xfId="0" applyNumberFormat="1" applyFont="1" applyFill="1" applyBorder="1" applyAlignment="1">
      <alignment horizontal="center"/>
    </xf>
    <xf numFmtId="164" fontId="18" fillId="0" borderId="15" xfId="1" applyFont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164" fontId="21" fillId="2" borderId="10" xfId="1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164" fontId="17" fillId="0" borderId="6" xfId="1" applyFont="1" applyBorder="1" applyAlignment="1">
      <alignment horizontal="right" vertical="center"/>
    </xf>
    <xf numFmtId="164" fontId="18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3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164" fontId="17" fillId="3" borderId="10" xfId="1" applyFont="1" applyFill="1" applyBorder="1" applyAlignment="1">
      <alignment horizontal="right" vertical="center"/>
    </xf>
    <xf numFmtId="164" fontId="22" fillId="3" borderId="14" xfId="1" applyFont="1" applyFill="1" applyBorder="1" applyAlignment="1">
      <alignment horizontal="right" vertical="center" wrapText="1"/>
    </xf>
    <xf numFmtId="164" fontId="18" fillId="3" borderId="15" xfId="1" applyFont="1" applyFill="1" applyBorder="1" applyAlignment="1">
      <alignment horizontal="right" vertical="center"/>
    </xf>
    <xf numFmtId="17" fontId="23" fillId="0" borderId="0" xfId="0" applyNumberFormat="1" applyFont="1" applyAlignment="1">
      <alignment horizontal="center" vertical="center"/>
    </xf>
    <xf numFmtId="14" fontId="17" fillId="2" borderId="10" xfId="0" applyNumberFormat="1" applyFont="1" applyFill="1" applyBorder="1"/>
    <xf numFmtId="14" fontId="18" fillId="0" borderId="17" xfId="0" applyNumberFormat="1" applyFont="1" applyBorder="1" applyAlignment="1">
      <alignment horizontal="left" vertical="center"/>
    </xf>
    <xf numFmtId="0" fontId="19" fillId="0" borderId="18" xfId="0" applyFont="1" applyBorder="1" applyAlignment="1">
      <alignment vertical="center"/>
    </xf>
    <xf numFmtId="164" fontId="18" fillId="0" borderId="19" xfId="1" applyFont="1" applyBorder="1" applyAlignment="1">
      <alignment horizontal="right"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14" fontId="12" fillId="0" borderId="14" xfId="0" applyNumberFormat="1" applyFont="1" applyBorder="1" applyAlignment="1">
      <alignment horizontal="right" vertical="center"/>
    </xf>
    <xf numFmtId="49" fontId="11" fillId="2" borderId="26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vertical="center"/>
    </xf>
    <xf numFmtId="164" fontId="17" fillId="0" borderId="14" xfId="1" applyFont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right"/>
    </xf>
    <xf numFmtId="14" fontId="12" fillId="3" borderId="27" xfId="0" applyNumberFormat="1" applyFont="1" applyFill="1" applyBorder="1" applyAlignment="1">
      <alignment horizontal="right" vertical="center"/>
    </xf>
    <xf numFmtId="49" fontId="11" fillId="3" borderId="28" xfId="0" applyNumberFormat="1" applyFont="1" applyFill="1" applyBorder="1" applyAlignment="1">
      <alignment horizontal="center"/>
    </xf>
    <xf numFmtId="0" fontId="17" fillId="3" borderId="28" xfId="0" applyFont="1" applyFill="1" applyBorder="1" applyAlignment="1">
      <alignment vertical="center"/>
    </xf>
    <xf numFmtId="164" fontId="17" fillId="3" borderId="29" xfId="1" applyFont="1" applyFill="1" applyBorder="1" applyAlignment="1">
      <alignment horizontal="right" vertical="center"/>
    </xf>
    <xf numFmtId="164" fontId="22" fillId="3" borderId="28" xfId="1" applyFont="1" applyFill="1" applyBorder="1" applyAlignment="1">
      <alignment horizontal="right" vertical="center" wrapText="1"/>
    </xf>
    <xf numFmtId="164" fontId="18" fillId="3" borderId="30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1" fillId="2" borderId="16" xfId="0" applyNumberFormat="1" applyFont="1" applyFill="1" applyBorder="1"/>
    <xf numFmtId="0" fontId="19" fillId="0" borderId="13" xfId="0" applyFont="1" applyBorder="1" applyAlignment="1">
      <alignment vertical="center"/>
    </xf>
    <xf numFmtId="0" fontId="0" fillId="0" borderId="6" xfId="0" applyBorder="1"/>
    <xf numFmtId="0" fontId="17" fillId="0" borderId="31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0" fontId="25" fillId="3" borderId="28" xfId="0" applyFont="1" applyFill="1" applyBorder="1" applyAlignment="1">
      <alignment vertical="center"/>
    </xf>
    <xf numFmtId="0" fontId="20" fillId="0" borderId="31" xfId="0" applyFont="1" applyBorder="1" applyAlignment="1">
      <alignment vertical="center"/>
    </xf>
    <xf numFmtId="164" fontId="0" fillId="0" borderId="0" xfId="0" applyNumberFormat="1"/>
    <xf numFmtId="14" fontId="17" fillId="2" borderId="16" xfId="0" applyNumberFormat="1" applyFont="1" applyFill="1" applyBorder="1"/>
    <xf numFmtId="14" fontId="17" fillId="2" borderId="32" xfId="0" applyNumberFormat="1" applyFont="1" applyFill="1" applyBorder="1"/>
    <xf numFmtId="0" fontId="14" fillId="3" borderId="24" xfId="0" applyFont="1" applyFill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164" fontId="18" fillId="0" borderId="10" xfId="1" applyFont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vertical="center"/>
    </xf>
    <xf numFmtId="164" fontId="17" fillId="2" borderId="0" xfId="1" applyFont="1" applyFill="1" applyBorder="1" applyAlignment="1">
      <alignment horizontal="right" vertical="center"/>
    </xf>
    <xf numFmtId="164" fontId="22" fillId="2" borderId="0" xfId="1" applyFont="1" applyFill="1" applyBorder="1" applyAlignment="1">
      <alignment horizontal="right" vertical="center" wrapText="1"/>
    </xf>
    <xf numFmtId="164" fontId="18" fillId="2" borderId="0" xfId="1" applyFont="1" applyFill="1" applyBorder="1" applyAlignment="1">
      <alignment horizontal="right" vertical="center"/>
    </xf>
    <xf numFmtId="0" fontId="25" fillId="3" borderId="29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5" fillId="3" borderId="35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14" fillId="3" borderId="37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164" fontId="18" fillId="0" borderId="38" xfId="1" applyFont="1" applyBorder="1" applyAlignment="1">
      <alignment vertical="center" wrapText="1"/>
    </xf>
    <xf numFmtId="164" fontId="22" fillId="2" borderId="0" xfId="1" quotePrefix="1" applyFont="1" applyFill="1" applyBorder="1" applyAlignment="1">
      <alignment horizontal="right" vertical="center" wrapText="1"/>
    </xf>
    <xf numFmtId="14" fontId="17" fillId="2" borderId="9" xfId="0" applyNumberFormat="1" applyFont="1" applyFill="1" applyBorder="1" applyAlignment="1">
      <alignment horizontal="right"/>
    </xf>
    <xf numFmtId="164" fontId="18" fillId="0" borderId="39" xfId="1" applyFont="1" applyBorder="1" applyAlignment="1">
      <alignment vertical="center" wrapText="1"/>
    </xf>
    <xf numFmtId="0" fontId="0" fillId="0" borderId="0" xfId="0" applyFont="1" applyAlignment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4" fillId="0" borderId="24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66676</xdr:rowOff>
    </xdr:from>
    <xdr:to>
      <xdr:col>2</xdr:col>
      <xdr:colOff>1581150</xdr:colOff>
      <xdr:row>1</xdr:row>
      <xdr:rowOff>243163</xdr:rowOff>
    </xdr:to>
    <xdr:pic>
      <xdr:nvPicPr>
        <xdr:cNvPr id="2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66676"/>
          <a:ext cx="714375" cy="424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657225</xdr:colOff>
      <xdr:row>3</xdr:row>
      <xdr:rowOff>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71574" cy="62864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0</xdr:row>
      <xdr:rowOff>54102</xdr:rowOff>
    </xdr:from>
    <xdr:to>
      <xdr:col>4</xdr:col>
      <xdr:colOff>990600</xdr:colOff>
      <xdr:row>2</xdr:row>
      <xdr:rowOff>285749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4102"/>
          <a:ext cx="971550" cy="61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809625</xdr:colOff>
      <xdr:row>0</xdr:row>
      <xdr:rowOff>66676</xdr:rowOff>
    </xdr:from>
    <xdr:to>
      <xdr:col>2</xdr:col>
      <xdr:colOff>1714500</xdr:colOff>
      <xdr:row>2</xdr:row>
      <xdr:rowOff>66675</xdr:rowOff>
    </xdr:to>
    <xdr:pic>
      <xdr:nvPicPr>
        <xdr:cNvPr id="5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904875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120777</xdr:rowOff>
    </xdr:from>
    <xdr:to>
      <xdr:col>6</xdr:col>
      <xdr:colOff>76200</xdr:colOff>
      <xdr:row>3</xdr:row>
      <xdr:rowOff>66674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311277"/>
          <a:ext cx="1028700" cy="745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828675</xdr:colOff>
      <xdr:row>0</xdr:row>
      <xdr:rowOff>66675</xdr:rowOff>
    </xdr:from>
    <xdr:to>
      <xdr:col>3</xdr:col>
      <xdr:colOff>1657350</xdr:colOff>
      <xdr:row>2</xdr:row>
      <xdr:rowOff>9525</xdr:rowOff>
    </xdr:to>
    <xdr:pic>
      <xdr:nvPicPr>
        <xdr:cNvPr id="7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6675"/>
          <a:ext cx="828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723900</xdr:colOff>
      <xdr:row>0</xdr:row>
      <xdr:rowOff>0</xdr:rowOff>
    </xdr:from>
    <xdr:to>
      <xdr:col>2</xdr:col>
      <xdr:colOff>638175</xdr:colOff>
      <xdr:row>4</xdr:row>
      <xdr:rowOff>238126</xdr:rowOff>
    </xdr:to>
    <xdr:pic>
      <xdr:nvPicPr>
        <xdr:cNvPr id="5" name="Imagen 4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723900" y="0"/>
          <a:ext cx="1619250" cy="1609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25</v>
      </c>
    </row>
    <row r="6" spans="1:6">
      <c r="A6" s="7"/>
      <c r="B6" s="8"/>
      <c r="C6" s="8"/>
      <c r="D6" s="121" t="s">
        <v>0</v>
      </c>
      <c r="E6" s="121" t="s">
        <v>1</v>
      </c>
      <c r="F6" s="123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2"/>
      <c r="E7" s="122"/>
      <c r="F7" s="124"/>
    </row>
    <row r="8" spans="1:6" ht="15.75" thickBot="1">
      <c r="A8" s="11"/>
      <c r="B8" s="20"/>
      <c r="C8" s="15" t="s">
        <v>24</v>
      </c>
      <c r="D8" s="18">
        <v>35134.980000000003</v>
      </c>
      <c r="E8" s="19"/>
      <c r="F8" s="18">
        <v>35134.980000000003</v>
      </c>
    </row>
    <row r="9" spans="1:6" ht="17.25" thickBot="1">
      <c r="A9" s="21">
        <v>42501</v>
      </c>
      <c r="B9" s="13"/>
      <c r="C9" s="17" t="s">
        <v>6</v>
      </c>
      <c r="D9" s="16">
        <v>604604.30000000005</v>
      </c>
      <c r="E9" s="14"/>
      <c r="F9" s="18">
        <f>F8+D9</f>
        <v>639739.28</v>
      </c>
    </row>
    <row r="10" spans="1:6" ht="17.25" thickBot="1">
      <c r="A10" s="26">
        <v>42501</v>
      </c>
      <c r="B10" s="22" t="s">
        <v>54</v>
      </c>
      <c r="C10" s="17" t="s">
        <v>55</v>
      </c>
      <c r="D10" s="16"/>
      <c r="E10" s="27">
        <v>11700</v>
      </c>
      <c r="F10" s="25">
        <f>F9-E10</f>
        <v>628039.28</v>
      </c>
    </row>
    <row r="11" spans="1:6" ht="17.25" thickBot="1">
      <c r="A11" s="26">
        <v>42501</v>
      </c>
      <c r="B11" s="22" t="s">
        <v>26</v>
      </c>
      <c r="C11" s="17" t="s">
        <v>27</v>
      </c>
      <c r="D11" s="16"/>
      <c r="E11" s="27">
        <v>8285.2000000000007</v>
      </c>
      <c r="F11" s="25">
        <f t="shared" ref="F11:F25" si="0">F10-E11</f>
        <v>619754.08000000007</v>
      </c>
    </row>
    <row r="12" spans="1:6" ht="17.25" thickBot="1">
      <c r="A12" s="26">
        <v>42506</v>
      </c>
      <c r="B12" s="22" t="s">
        <v>40</v>
      </c>
      <c r="C12" s="17" t="s">
        <v>28</v>
      </c>
      <c r="D12" s="16"/>
      <c r="E12" s="27">
        <v>64000</v>
      </c>
      <c r="F12" s="25">
        <f t="shared" si="0"/>
        <v>555754.08000000007</v>
      </c>
    </row>
    <row r="13" spans="1:6" ht="17.25" thickBot="1">
      <c r="A13" s="26">
        <v>42506</v>
      </c>
      <c r="B13" s="22" t="s">
        <v>41</v>
      </c>
      <c r="C13" s="17" t="s">
        <v>19</v>
      </c>
      <c r="D13" s="16"/>
      <c r="E13" s="27">
        <v>11700</v>
      </c>
      <c r="F13" s="25">
        <f t="shared" si="0"/>
        <v>544054.08000000007</v>
      </c>
    </row>
    <row r="14" spans="1:6" ht="17.25" thickBot="1">
      <c r="A14" s="26">
        <v>42506</v>
      </c>
      <c r="B14" s="22" t="s">
        <v>42</v>
      </c>
      <c r="C14" s="17" t="s">
        <v>29</v>
      </c>
      <c r="D14" s="16"/>
      <c r="E14" s="27">
        <v>12112.5</v>
      </c>
      <c r="F14" s="25">
        <f t="shared" si="0"/>
        <v>531941.58000000007</v>
      </c>
    </row>
    <row r="15" spans="1:6" ht="17.25" thickBot="1">
      <c r="A15" s="26">
        <v>42506</v>
      </c>
      <c r="B15" s="22" t="s">
        <v>43</v>
      </c>
      <c r="C15" s="17" t="s">
        <v>30</v>
      </c>
      <c r="D15" s="16"/>
      <c r="E15" s="27">
        <v>18000</v>
      </c>
      <c r="F15" s="25">
        <f t="shared" si="0"/>
        <v>513941.58000000007</v>
      </c>
    </row>
    <row r="16" spans="1:6" ht="17.25" thickBot="1">
      <c r="A16" s="26">
        <v>42508</v>
      </c>
      <c r="B16" s="22" t="s">
        <v>44</v>
      </c>
      <c r="C16" s="17" t="s">
        <v>31</v>
      </c>
      <c r="D16" s="16"/>
      <c r="E16" s="27">
        <v>24300</v>
      </c>
      <c r="F16" s="25">
        <f t="shared" si="0"/>
        <v>489641.58000000007</v>
      </c>
    </row>
    <row r="17" spans="1:6" ht="17.25" thickBot="1">
      <c r="A17" s="26">
        <v>42508</v>
      </c>
      <c r="B17" s="22" t="s">
        <v>45</v>
      </c>
      <c r="C17" s="17" t="s">
        <v>32</v>
      </c>
      <c r="D17" s="16"/>
      <c r="E17" s="27">
        <v>8475</v>
      </c>
      <c r="F17" s="25">
        <f t="shared" si="0"/>
        <v>481166.58000000007</v>
      </c>
    </row>
    <row r="18" spans="1:6" ht="17.25" thickBot="1">
      <c r="A18" s="26">
        <v>42508</v>
      </c>
      <c r="B18" s="22" t="s">
        <v>46</v>
      </c>
      <c r="C18" s="17" t="s">
        <v>33</v>
      </c>
      <c r="D18" s="16"/>
      <c r="E18" s="27">
        <v>4050.06</v>
      </c>
      <c r="F18" s="25">
        <f t="shared" si="0"/>
        <v>477116.52000000008</v>
      </c>
    </row>
    <row r="19" spans="1:6" ht="17.25" thickBot="1">
      <c r="A19" s="26">
        <v>42508</v>
      </c>
      <c r="B19" s="22" t="s">
        <v>47</v>
      </c>
      <c r="C19" s="17" t="s">
        <v>34</v>
      </c>
      <c r="D19" s="16"/>
      <c r="E19" s="27">
        <v>49323.839999999997</v>
      </c>
      <c r="F19" s="25">
        <f t="shared" si="0"/>
        <v>427792.68000000005</v>
      </c>
    </row>
    <row r="20" spans="1:6" ht="17.25" thickBot="1">
      <c r="A20" s="26">
        <v>42508</v>
      </c>
      <c r="B20" s="22" t="s">
        <v>48</v>
      </c>
      <c r="C20" s="17" t="s">
        <v>9</v>
      </c>
      <c r="D20" s="16"/>
      <c r="E20" s="27">
        <v>2811.82</v>
      </c>
      <c r="F20" s="25">
        <f t="shared" si="0"/>
        <v>424980.86000000004</v>
      </c>
    </row>
    <row r="21" spans="1:6" ht="17.25" thickBot="1">
      <c r="A21" s="26">
        <v>42508</v>
      </c>
      <c r="B21" s="22" t="s">
        <v>49</v>
      </c>
      <c r="C21" s="5" t="s">
        <v>35</v>
      </c>
      <c r="D21" s="4"/>
      <c r="E21" s="4">
        <v>12554.79</v>
      </c>
      <c r="F21" s="25">
        <f t="shared" si="0"/>
        <v>412426.07000000007</v>
      </c>
    </row>
    <row r="22" spans="1:6" ht="17.25" thickBot="1">
      <c r="A22" s="26">
        <v>42510</v>
      </c>
      <c r="B22" s="22" t="s">
        <v>50</v>
      </c>
      <c r="C22" s="5" t="s">
        <v>36</v>
      </c>
      <c r="D22" s="4"/>
      <c r="E22" s="4">
        <v>6476.8</v>
      </c>
      <c r="F22" s="25">
        <f t="shared" si="0"/>
        <v>405949.27000000008</v>
      </c>
    </row>
    <row r="23" spans="1:6" ht="17.25" thickBot="1">
      <c r="A23" s="26">
        <v>42513</v>
      </c>
      <c r="B23" s="22" t="s">
        <v>51</v>
      </c>
      <c r="C23" s="5" t="s">
        <v>37</v>
      </c>
      <c r="D23" s="4"/>
      <c r="E23" s="4">
        <v>9266</v>
      </c>
      <c r="F23" s="25">
        <f t="shared" si="0"/>
        <v>396683.27000000008</v>
      </c>
    </row>
    <row r="24" spans="1:6" ht="17.25" thickBot="1">
      <c r="A24" s="6">
        <v>42520</v>
      </c>
      <c r="B24" s="22" t="s">
        <v>52</v>
      </c>
      <c r="C24" s="5" t="s">
        <v>38</v>
      </c>
      <c r="D24" s="4"/>
      <c r="E24" s="4">
        <v>5390</v>
      </c>
      <c r="F24" s="25">
        <f t="shared" si="0"/>
        <v>391293.27000000008</v>
      </c>
    </row>
    <row r="25" spans="1:6" ht="17.25" thickBot="1">
      <c r="A25" s="6">
        <v>42520</v>
      </c>
      <c r="B25" s="22" t="s">
        <v>53</v>
      </c>
      <c r="C25" s="5" t="s">
        <v>39</v>
      </c>
      <c r="D25" s="4"/>
      <c r="E25" s="4">
        <v>7028.53</v>
      </c>
      <c r="F25" s="25">
        <f t="shared" si="0"/>
        <v>384264.74000000005</v>
      </c>
    </row>
    <row r="26" spans="1:6" ht="17.25" thickBot="1">
      <c r="A26" s="6">
        <v>42521</v>
      </c>
      <c r="B26" s="22"/>
      <c r="C26" s="5" t="s">
        <v>10</v>
      </c>
      <c r="D26" s="4"/>
      <c r="E26" s="4">
        <v>6442.32</v>
      </c>
      <c r="F26" s="25">
        <f t="shared" ref="F26" si="1">F25-E26</f>
        <v>377822.42000000004</v>
      </c>
    </row>
    <row r="27" spans="1:6" ht="17.25" thickBot="1">
      <c r="A27" s="6"/>
      <c r="B27" s="22"/>
      <c r="C27" s="5" t="s">
        <v>15</v>
      </c>
      <c r="D27" s="4"/>
      <c r="E27" s="28">
        <f>E10+E11+E12+E13+E14+E15+E16+E17+E18+E19+E20+E21+E22+E23+E24+E25</f>
        <v>255474.54</v>
      </c>
      <c r="F27" s="12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23</v>
      </c>
    </row>
    <row r="6" spans="1:6">
      <c r="A6" s="69"/>
      <c r="B6" s="70"/>
      <c r="C6" s="70"/>
      <c r="D6" s="125" t="s">
        <v>0</v>
      </c>
      <c r="E6" s="125" t="s">
        <v>1</v>
      </c>
      <c r="F6" s="127" t="s">
        <v>2</v>
      </c>
    </row>
    <row r="7" spans="1:6" ht="15.75" thickBot="1">
      <c r="A7" s="71" t="s">
        <v>3</v>
      </c>
      <c r="B7" s="72" t="s">
        <v>4</v>
      </c>
      <c r="C7" s="72" t="s">
        <v>216</v>
      </c>
      <c r="D7" s="126"/>
      <c r="E7" s="126"/>
      <c r="F7" s="128"/>
    </row>
    <row r="8" spans="1:6" ht="15.75" thickBot="1">
      <c r="A8" s="66"/>
      <c r="B8" s="86"/>
      <c r="C8" s="44" t="s">
        <v>204</v>
      </c>
      <c r="D8" s="68">
        <v>47243.87</v>
      </c>
      <c r="E8" s="46"/>
      <c r="F8" s="68">
        <v>47243.87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42830</v>
      </c>
      <c r="B10" s="22" t="s">
        <v>205</v>
      </c>
      <c r="C10" s="48" t="s">
        <v>206</v>
      </c>
      <c r="D10" s="49"/>
      <c r="E10" s="23">
        <v>1831.87</v>
      </c>
      <c r="F10" s="52">
        <f>F8-E10</f>
        <v>45412</v>
      </c>
    </row>
    <row r="11" spans="1:6" ht="17.25" thickBot="1">
      <c r="A11" s="6">
        <v>42830</v>
      </c>
      <c r="B11" s="22" t="s">
        <v>207</v>
      </c>
      <c r="C11" s="48" t="s">
        <v>206</v>
      </c>
      <c r="D11" s="49"/>
      <c r="E11" s="23">
        <v>1326.24</v>
      </c>
      <c r="F11" s="52">
        <f>F10-E11</f>
        <v>44085.760000000002</v>
      </c>
    </row>
    <row r="12" spans="1:6" ht="17.25" thickBot="1">
      <c r="A12" s="6">
        <v>42830</v>
      </c>
      <c r="B12" s="22" t="s">
        <v>208</v>
      </c>
      <c r="C12" s="48" t="s">
        <v>168</v>
      </c>
      <c r="D12" s="49"/>
      <c r="E12" s="23">
        <v>30233.759999999998</v>
      </c>
      <c r="F12" s="52">
        <f t="shared" ref="F12:F13" si="0">F11-E12</f>
        <v>13852.000000000004</v>
      </c>
    </row>
    <row r="13" spans="1:6" ht="17.25" thickBot="1">
      <c r="A13" s="6">
        <v>42853</v>
      </c>
      <c r="B13" s="22"/>
      <c r="C13" s="75" t="s">
        <v>10</v>
      </c>
      <c r="D13" s="49"/>
      <c r="E13" s="23">
        <v>225.09</v>
      </c>
      <c r="F13" s="52">
        <f t="shared" si="0"/>
        <v>13626.910000000003</v>
      </c>
    </row>
    <row r="14" spans="1:6" ht="17.25" thickBot="1">
      <c r="A14" s="6"/>
      <c r="B14" s="22"/>
      <c r="C14" s="48"/>
      <c r="D14" s="49"/>
      <c r="E14" s="23"/>
      <c r="F14" s="87"/>
    </row>
    <row r="15" spans="1:6" ht="17.25" thickBot="1">
      <c r="A15" s="73"/>
      <c r="B15" s="74"/>
      <c r="C15" s="75"/>
      <c r="D15" s="76"/>
      <c r="E15" s="77"/>
      <c r="F15" s="68"/>
    </row>
    <row r="16" spans="1:6" ht="17.25" thickBot="1">
      <c r="A16" s="78"/>
      <c r="B16" s="79"/>
      <c r="C16" s="80" t="s">
        <v>15</v>
      </c>
      <c r="D16" s="81"/>
      <c r="E16" s="82">
        <f>E10+E11+E12</f>
        <v>33391.869999999995</v>
      </c>
      <c r="F16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25</v>
      </c>
    </row>
    <row r="6" spans="1:6">
      <c r="A6" s="69"/>
      <c r="B6" s="70"/>
      <c r="C6" s="70"/>
      <c r="D6" s="125" t="s">
        <v>0</v>
      </c>
      <c r="E6" s="125" t="s">
        <v>1</v>
      </c>
      <c r="F6" s="127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6"/>
      <c r="E7" s="126"/>
      <c r="F7" s="128"/>
    </row>
    <row r="8" spans="1:6" ht="15.75" thickBot="1">
      <c r="A8" s="66"/>
      <c r="B8" s="86"/>
      <c r="C8" s="44" t="s">
        <v>212</v>
      </c>
      <c r="D8" s="68">
        <v>13626.91</v>
      </c>
      <c r="E8" s="46"/>
      <c r="F8" s="68">
        <f>D8</f>
        <v>13626.91</v>
      </c>
    </row>
    <row r="9" spans="1:6" ht="15.75" thickBot="1">
      <c r="A9" s="41">
        <v>42873</v>
      </c>
      <c r="B9" s="47"/>
      <c r="C9" s="48" t="s">
        <v>6</v>
      </c>
      <c r="D9" s="49">
        <v>167917.52</v>
      </c>
      <c r="E9" s="50"/>
      <c r="F9" s="45">
        <f>F8+D9</f>
        <v>181544.43</v>
      </c>
    </row>
    <row r="10" spans="1:6" ht="17.25" thickBot="1">
      <c r="A10" s="6">
        <v>42874</v>
      </c>
      <c r="B10" s="22" t="s">
        <v>209</v>
      </c>
      <c r="C10" s="48" t="s">
        <v>168</v>
      </c>
      <c r="D10" s="49"/>
      <c r="E10" s="23">
        <v>44980.42</v>
      </c>
      <c r="F10" s="52">
        <f>F9-E10</f>
        <v>136564.01</v>
      </c>
    </row>
    <row r="11" spans="1:6" ht="17.25" thickBot="1">
      <c r="A11" s="6">
        <v>42874</v>
      </c>
      <c r="B11" s="22" t="s">
        <v>210</v>
      </c>
      <c r="C11" s="48" t="s">
        <v>217</v>
      </c>
      <c r="D11" s="49"/>
      <c r="E11" s="23">
        <v>15000</v>
      </c>
      <c r="F11" s="52">
        <f t="shared" ref="F11:F14" si="0">F10-E11</f>
        <v>121564.01000000001</v>
      </c>
    </row>
    <row r="12" spans="1:6" ht="17.25" thickBot="1">
      <c r="A12" s="6">
        <v>42874</v>
      </c>
      <c r="B12" s="22" t="s">
        <v>211</v>
      </c>
      <c r="C12" s="48" t="s">
        <v>218</v>
      </c>
      <c r="D12" s="49"/>
      <c r="E12" s="23">
        <v>20550</v>
      </c>
      <c r="F12" s="52">
        <f t="shared" si="0"/>
        <v>101014.01000000001</v>
      </c>
    </row>
    <row r="13" spans="1:6" ht="17.25" thickBot="1">
      <c r="A13" s="6">
        <v>42878</v>
      </c>
      <c r="B13" s="22" t="s">
        <v>213</v>
      </c>
      <c r="C13" s="75" t="s">
        <v>214</v>
      </c>
      <c r="D13" s="49"/>
      <c r="E13" s="23">
        <v>12087.05</v>
      </c>
      <c r="F13" s="52">
        <f t="shared" si="0"/>
        <v>88926.96</v>
      </c>
    </row>
    <row r="14" spans="1:6" ht="17.25" thickBot="1">
      <c r="A14" s="6"/>
      <c r="B14" s="22"/>
      <c r="C14" s="75" t="s">
        <v>10</v>
      </c>
      <c r="D14" s="49"/>
      <c r="E14" s="23">
        <v>313.93</v>
      </c>
      <c r="F14" s="52">
        <f t="shared" si="0"/>
        <v>88613.030000000013</v>
      </c>
    </row>
    <row r="15" spans="1:6" ht="17.25" thickBot="1">
      <c r="A15" s="6"/>
      <c r="B15" s="22"/>
      <c r="C15" s="88"/>
      <c r="D15" s="49"/>
      <c r="E15" s="23"/>
      <c r="F15" s="89"/>
    </row>
    <row r="16" spans="1:6" ht="17.25" thickBot="1">
      <c r="A16" s="73"/>
      <c r="B16" s="74"/>
      <c r="C16" s="75"/>
      <c r="D16" s="76"/>
      <c r="E16" s="77"/>
      <c r="F16" s="68"/>
    </row>
    <row r="17" spans="1:8" ht="24" customHeight="1" thickBot="1">
      <c r="A17" s="78"/>
      <c r="B17" s="79"/>
      <c r="C17" s="90" t="s">
        <v>15</v>
      </c>
      <c r="D17" s="81"/>
      <c r="E17" s="82">
        <f>E10+E11+E12+E13</f>
        <v>92617.47</v>
      </c>
      <c r="F17" s="83"/>
    </row>
    <row r="19" spans="1:8">
      <c r="H19" t="s">
        <v>219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87</v>
      </c>
    </row>
    <row r="6" spans="1:6" ht="15" customHeight="1">
      <c r="A6" s="69"/>
      <c r="B6" s="70"/>
      <c r="C6" s="70"/>
      <c r="D6" s="125" t="s">
        <v>0</v>
      </c>
      <c r="E6" s="125" t="s">
        <v>1</v>
      </c>
      <c r="F6" s="127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6"/>
      <c r="E7" s="126"/>
      <c r="F7" s="128"/>
    </row>
    <row r="8" spans="1:6" ht="15.75" thickBot="1">
      <c r="A8" s="66"/>
      <c r="B8" s="86"/>
      <c r="C8" s="44" t="s">
        <v>243</v>
      </c>
      <c r="D8" s="68">
        <v>363290.95</v>
      </c>
      <c r="E8" s="46"/>
      <c r="F8" s="68">
        <f>D8</f>
        <v>363290.95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363290.95</v>
      </c>
    </row>
    <row r="10" spans="1:6" ht="17.25" thickBot="1">
      <c r="A10" s="6">
        <v>42920</v>
      </c>
      <c r="B10" s="22" t="s">
        <v>244</v>
      </c>
      <c r="C10" s="48" t="s">
        <v>251</v>
      </c>
      <c r="D10" s="49"/>
      <c r="E10" s="23">
        <v>14400</v>
      </c>
      <c r="F10" s="52">
        <f>F9-E10</f>
        <v>348890.95</v>
      </c>
    </row>
    <row r="11" spans="1:6" ht="17.25" thickBot="1">
      <c r="A11" s="6">
        <v>42922</v>
      </c>
      <c r="B11" s="22" t="s">
        <v>245</v>
      </c>
      <c r="C11" s="48" t="s">
        <v>98</v>
      </c>
      <c r="D11" s="49"/>
      <c r="E11" s="23">
        <v>5044.3599999999997</v>
      </c>
      <c r="F11" s="52">
        <f t="shared" ref="F11:F18" si="0">F10-E11</f>
        <v>343846.59</v>
      </c>
    </row>
    <row r="12" spans="1:6" ht="17.25" thickBot="1">
      <c r="A12" s="6">
        <v>42926</v>
      </c>
      <c r="B12" s="22" t="s">
        <v>246</v>
      </c>
      <c r="C12" s="48" t="s">
        <v>98</v>
      </c>
      <c r="D12" s="49"/>
      <c r="E12" s="23">
        <v>2777.77</v>
      </c>
      <c r="F12" s="52">
        <f t="shared" si="0"/>
        <v>341068.82</v>
      </c>
    </row>
    <row r="13" spans="1:6" ht="17.25" thickBot="1">
      <c r="A13" s="6">
        <v>42926</v>
      </c>
      <c r="B13" s="22" t="s">
        <v>247</v>
      </c>
      <c r="C13" s="91" t="s">
        <v>81</v>
      </c>
      <c r="D13" s="49"/>
      <c r="E13" s="23">
        <v>8322.99</v>
      </c>
      <c r="F13" s="52">
        <f t="shared" si="0"/>
        <v>332745.83</v>
      </c>
    </row>
    <row r="14" spans="1:6" ht="17.25" thickBot="1">
      <c r="A14" s="6">
        <v>42928</v>
      </c>
      <c r="B14" s="22" t="s">
        <v>248</v>
      </c>
      <c r="C14" s="91" t="s">
        <v>78</v>
      </c>
      <c r="D14" s="49"/>
      <c r="E14" s="23">
        <v>11817.45</v>
      </c>
      <c r="F14" s="52">
        <f t="shared" si="0"/>
        <v>320928.38</v>
      </c>
    </row>
    <row r="15" spans="1:6" ht="17.25" thickBot="1">
      <c r="A15" s="6">
        <v>42929</v>
      </c>
      <c r="B15" s="22" t="s">
        <v>249</v>
      </c>
      <c r="C15" s="91" t="s">
        <v>168</v>
      </c>
      <c r="D15" s="49"/>
      <c r="E15" s="23">
        <v>52293.67</v>
      </c>
      <c r="F15" s="52">
        <f t="shared" si="0"/>
        <v>268634.71000000002</v>
      </c>
    </row>
    <row r="16" spans="1:6" ht="17.25" thickBot="1">
      <c r="A16" s="6">
        <v>42935</v>
      </c>
      <c r="B16" s="22" t="s">
        <v>250</v>
      </c>
      <c r="C16" s="91" t="s">
        <v>252</v>
      </c>
      <c r="D16" s="49"/>
      <c r="E16" s="23">
        <v>13400</v>
      </c>
      <c r="F16" s="52">
        <f t="shared" si="0"/>
        <v>255234.71000000002</v>
      </c>
    </row>
    <row r="17" spans="1:6" ht="17.25" thickBot="1">
      <c r="A17" s="6"/>
      <c r="B17" s="22"/>
      <c r="C17" s="75" t="s">
        <v>10</v>
      </c>
      <c r="D17" s="49"/>
      <c r="E17" s="23">
        <v>355.39</v>
      </c>
      <c r="F17" s="52">
        <f t="shared" si="0"/>
        <v>254879.32</v>
      </c>
    </row>
    <row r="18" spans="1:6" ht="17.25" thickBot="1">
      <c r="A18" s="6"/>
      <c r="B18" s="22"/>
      <c r="C18" s="91"/>
      <c r="D18" s="49"/>
      <c r="E18" s="23"/>
      <c r="F18" s="52">
        <f t="shared" si="0"/>
        <v>254879.32</v>
      </c>
    </row>
    <row r="19" spans="1:6" ht="17.25" thickBot="1">
      <c r="A19" s="73"/>
      <c r="B19" s="74"/>
      <c r="C19" s="75"/>
      <c r="D19" s="76"/>
      <c r="E19" s="77"/>
      <c r="F19" s="68"/>
    </row>
    <row r="20" spans="1:6" ht="17.25" thickBot="1">
      <c r="A20" s="78"/>
      <c r="B20" s="79"/>
      <c r="C20" s="90" t="s">
        <v>15</v>
      </c>
      <c r="D20" s="81"/>
      <c r="E20" s="82">
        <f>E10+E11+E12+E13+E14+E15+E16</f>
        <v>108056.24</v>
      </c>
      <c r="F20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1"/>
    </row>
    <row r="3" spans="1:9" ht="30">
      <c r="A3" s="2"/>
      <c r="C3" s="24" t="s">
        <v>7</v>
      </c>
    </row>
    <row r="4" spans="1:9">
      <c r="A4" s="2"/>
      <c r="C4" s="2" t="s">
        <v>8</v>
      </c>
    </row>
    <row r="5" spans="1:9" ht="19.5" thickBot="1">
      <c r="A5" s="2"/>
      <c r="C5" s="84" t="s">
        <v>114</v>
      </c>
    </row>
    <row r="6" spans="1:9">
      <c r="A6" s="69"/>
      <c r="B6" s="70"/>
      <c r="C6" s="70"/>
      <c r="D6" s="125" t="s">
        <v>0</v>
      </c>
      <c r="E6" s="125" t="s">
        <v>1</v>
      </c>
      <c r="F6" s="127" t="s">
        <v>2</v>
      </c>
    </row>
    <row r="7" spans="1:9" ht="15.75" thickBot="1">
      <c r="A7" s="71" t="s">
        <v>3</v>
      </c>
      <c r="B7" s="72" t="s">
        <v>4</v>
      </c>
      <c r="C7" s="72" t="s">
        <v>215</v>
      </c>
      <c r="D7" s="126"/>
      <c r="E7" s="126"/>
      <c r="F7" s="128"/>
    </row>
    <row r="8" spans="1:9" ht="15.75" thickBot="1">
      <c r="A8" s="66"/>
      <c r="B8" s="86"/>
      <c r="C8" s="44" t="s">
        <v>243</v>
      </c>
      <c r="D8" s="68">
        <v>254879.32</v>
      </c>
      <c r="E8" s="46"/>
      <c r="F8" s="68">
        <f>D8</f>
        <v>254879.32</v>
      </c>
    </row>
    <row r="9" spans="1:9" ht="15.75" thickBot="1">
      <c r="A9" s="41"/>
      <c r="B9" s="47"/>
      <c r="C9" s="48" t="s">
        <v>6</v>
      </c>
      <c r="D9" s="49">
        <v>0</v>
      </c>
      <c r="E9" s="50"/>
      <c r="F9" s="45">
        <f>F8+D9</f>
        <v>254879.32</v>
      </c>
    </row>
    <row r="10" spans="1:9" ht="17.25" thickBot="1">
      <c r="A10" s="6">
        <v>42949</v>
      </c>
      <c r="B10" s="22" t="s">
        <v>253</v>
      </c>
      <c r="C10" s="48" t="s">
        <v>265</v>
      </c>
      <c r="D10" s="49"/>
      <c r="E10" s="23">
        <v>4000</v>
      </c>
      <c r="F10" s="52">
        <f>F9-E10</f>
        <v>250879.32</v>
      </c>
    </row>
    <row r="11" spans="1:9" ht="17.25" thickBot="1">
      <c r="A11" s="6">
        <v>42949</v>
      </c>
      <c r="B11" s="22" t="s">
        <v>254</v>
      </c>
      <c r="C11" s="48" t="s">
        <v>266</v>
      </c>
      <c r="D11" s="49"/>
      <c r="E11" s="23">
        <v>4500</v>
      </c>
      <c r="F11" s="52">
        <f t="shared" ref="F11:F23" si="0">F10-E11</f>
        <v>246379.32</v>
      </c>
    </row>
    <row r="12" spans="1:9" ht="17.25" thickBot="1">
      <c r="A12" s="6">
        <v>42951</v>
      </c>
      <c r="B12" s="22" t="s">
        <v>255</v>
      </c>
      <c r="C12" s="48" t="s">
        <v>78</v>
      </c>
      <c r="D12" s="49"/>
      <c r="E12" s="23">
        <v>49370.6</v>
      </c>
      <c r="F12" s="52">
        <f t="shared" si="0"/>
        <v>197008.72</v>
      </c>
    </row>
    <row r="13" spans="1:9" ht="17.25" thickBot="1">
      <c r="A13" s="6">
        <v>42955</v>
      </c>
      <c r="B13" s="22" t="s">
        <v>256</v>
      </c>
      <c r="C13" s="48" t="s">
        <v>251</v>
      </c>
      <c r="D13" s="49"/>
      <c r="E13" s="23">
        <v>10400</v>
      </c>
      <c r="F13" s="52">
        <f t="shared" si="0"/>
        <v>186608.72</v>
      </c>
    </row>
    <row r="14" spans="1:9" ht="17.25" thickBot="1">
      <c r="A14" s="6">
        <v>42955</v>
      </c>
      <c r="B14" s="22" t="s">
        <v>257</v>
      </c>
      <c r="C14" s="91" t="s">
        <v>168</v>
      </c>
      <c r="D14" s="49"/>
      <c r="E14" s="23">
        <v>57014.36</v>
      </c>
      <c r="F14" s="52">
        <f t="shared" si="0"/>
        <v>129594.36</v>
      </c>
      <c r="I14" t="s">
        <v>271</v>
      </c>
    </row>
    <row r="15" spans="1:9" ht="17.25" thickBot="1">
      <c r="A15" s="6">
        <v>42954</v>
      </c>
      <c r="B15" s="22" t="s">
        <v>258</v>
      </c>
      <c r="C15" s="91" t="s">
        <v>267</v>
      </c>
      <c r="D15" s="49"/>
      <c r="E15" s="23">
        <v>12257.63</v>
      </c>
      <c r="F15" s="52">
        <f t="shared" si="0"/>
        <v>117336.73</v>
      </c>
    </row>
    <row r="16" spans="1:9" ht="17.25" thickBot="1">
      <c r="A16" s="6">
        <v>42957</v>
      </c>
      <c r="B16" s="22" t="s">
        <v>259</v>
      </c>
      <c r="C16" s="91" t="s">
        <v>78</v>
      </c>
      <c r="D16" s="49"/>
      <c r="E16" s="23">
        <v>34595.699999999997</v>
      </c>
      <c r="F16" s="52">
        <f t="shared" si="0"/>
        <v>82741.03</v>
      </c>
    </row>
    <row r="17" spans="1:10" ht="17.25" thickBot="1">
      <c r="A17" s="6">
        <v>42961</v>
      </c>
      <c r="B17" s="22" t="s">
        <v>260</v>
      </c>
      <c r="C17" s="91" t="s">
        <v>268</v>
      </c>
      <c r="D17" s="49"/>
      <c r="E17" s="23">
        <v>12600</v>
      </c>
      <c r="F17" s="52">
        <f t="shared" si="0"/>
        <v>70141.03</v>
      </c>
    </row>
    <row r="18" spans="1:10" ht="17.25" thickBot="1">
      <c r="A18" s="6">
        <v>42968</v>
      </c>
      <c r="B18" s="22" t="s">
        <v>261</v>
      </c>
      <c r="C18" s="91" t="s">
        <v>137</v>
      </c>
      <c r="D18" s="49"/>
      <c r="E18" s="23">
        <v>18200.099999999999</v>
      </c>
      <c r="F18" s="52">
        <f t="shared" si="0"/>
        <v>51940.93</v>
      </c>
    </row>
    <row r="19" spans="1:10" ht="17.25" thickBot="1">
      <c r="A19" s="6">
        <v>42969</v>
      </c>
      <c r="B19" s="22" t="s">
        <v>262</v>
      </c>
      <c r="C19" s="91" t="s">
        <v>251</v>
      </c>
      <c r="D19" s="49"/>
      <c r="E19" s="23">
        <v>14400</v>
      </c>
      <c r="F19" s="52">
        <f t="shared" si="0"/>
        <v>37540.93</v>
      </c>
    </row>
    <row r="20" spans="1:10" ht="17.25" thickBot="1">
      <c r="A20" s="6">
        <v>42972</v>
      </c>
      <c r="B20" s="22" t="s">
        <v>263</v>
      </c>
      <c r="C20" s="91" t="s">
        <v>169</v>
      </c>
      <c r="D20" s="49"/>
      <c r="E20" s="23">
        <v>20272.2</v>
      </c>
      <c r="F20" s="52">
        <f t="shared" si="0"/>
        <v>17268.73</v>
      </c>
    </row>
    <row r="21" spans="1:10" ht="17.25" thickBot="1">
      <c r="A21" s="6">
        <v>42975</v>
      </c>
      <c r="B21" s="22" t="s">
        <v>264</v>
      </c>
      <c r="C21" s="91" t="s">
        <v>269</v>
      </c>
      <c r="D21" s="49"/>
      <c r="E21" s="23">
        <v>4410</v>
      </c>
      <c r="F21" s="52">
        <f t="shared" si="0"/>
        <v>12858.73</v>
      </c>
    </row>
    <row r="22" spans="1:10" ht="17.25" thickBot="1">
      <c r="A22" s="6">
        <v>42978</v>
      </c>
      <c r="B22" s="22"/>
      <c r="C22" s="75" t="s">
        <v>10</v>
      </c>
      <c r="D22" s="49"/>
      <c r="E22" s="23">
        <v>6748.31</v>
      </c>
      <c r="F22" s="52">
        <f t="shared" si="0"/>
        <v>6110.4199999999992</v>
      </c>
      <c r="J22" t="s">
        <v>270</v>
      </c>
    </row>
    <row r="23" spans="1:10" ht="17.25" thickBot="1">
      <c r="A23" s="73"/>
      <c r="B23" s="74"/>
      <c r="C23" s="75"/>
      <c r="D23" s="76"/>
      <c r="E23" s="77"/>
      <c r="F23" s="52">
        <f t="shared" si="0"/>
        <v>6110.4199999999992</v>
      </c>
    </row>
    <row r="24" spans="1:10" ht="17.25" thickBot="1">
      <c r="A24" s="78"/>
      <c r="B24" s="79"/>
      <c r="C24" s="90" t="s">
        <v>15</v>
      </c>
      <c r="D24" s="81"/>
      <c r="E24" s="82">
        <f>E10+E11+E12+E13+E14+E15+E16+E17+E18+E19+E20+E21</f>
        <v>242020.59</v>
      </c>
      <c r="F24" s="83"/>
    </row>
    <row r="26" spans="1:10">
      <c r="H26" t="s">
        <v>12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115</v>
      </c>
    </row>
    <row r="6" spans="1:6">
      <c r="A6" s="69"/>
      <c r="B6" s="70"/>
      <c r="C6" s="70"/>
      <c r="D6" s="125" t="s">
        <v>0</v>
      </c>
      <c r="E6" s="125" t="s">
        <v>1</v>
      </c>
      <c r="F6" s="127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6"/>
      <c r="E7" s="126"/>
      <c r="F7" s="128"/>
    </row>
    <row r="8" spans="1:6" ht="15.75" thickBot="1">
      <c r="A8" s="66"/>
      <c r="B8" s="86"/>
      <c r="C8" s="44" t="s">
        <v>283</v>
      </c>
      <c r="D8" s="68">
        <v>6110.42</v>
      </c>
      <c r="E8" s="46"/>
      <c r="F8" s="68">
        <f>D8</f>
        <v>6110.42</v>
      </c>
    </row>
    <row r="9" spans="1:6" ht="15.75" thickBot="1">
      <c r="A9" s="41"/>
      <c r="B9" s="47"/>
      <c r="C9" s="48" t="s">
        <v>6</v>
      </c>
      <c r="D9" s="49">
        <v>480552.01</v>
      </c>
      <c r="E9" s="50"/>
      <c r="F9" s="45">
        <f>F8+D9</f>
        <v>486662.43</v>
      </c>
    </row>
    <row r="10" spans="1:6" ht="17.25" thickBot="1">
      <c r="A10" s="6">
        <v>42983</v>
      </c>
      <c r="B10" s="22" t="s">
        <v>272</v>
      </c>
      <c r="C10" s="48" t="s">
        <v>284</v>
      </c>
      <c r="D10" s="49"/>
      <c r="E10" s="23">
        <v>4900</v>
      </c>
      <c r="F10" s="52">
        <f>F9-E10</f>
        <v>481762.43</v>
      </c>
    </row>
    <row r="11" spans="1:6" ht="17.25" thickBot="1">
      <c r="A11" s="6">
        <v>42989</v>
      </c>
      <c r="B11" s="22" t="s">
        <v>273</v>
      </c>
      <c r="C11" s="91" t="s">
        <v>168</v>
      </c>
      <c r="D11" s="49"/>
      <c r="E11" s="23">
        <v>59941.64</v>
      </c>
      <c r="F11" s="52">
        <f t="shared" ref="F11:F22" si="0">F10-E11</f>
        <v>421820.79</v>
      </c>
    </row>
    <row r="12" spans="1:6" ht="17.25" thickBot="1">
      <c r="A12" s="6">
        <v>42996</v>
      </c>
      <c r="B12" s="22" t="s">
        <v>274</v>
      </c>
      <c r="C12" s="48" t="s">
        <v>285</v>
      </c>
      <c r="D12" s="49"/>
      <c r="E12" s="23">
        <v>14700</v>
      </c>
      <c r="F12" s="52">
        <f t="shared" si="0"/>
        <v>407120.79</v>
      </c>
    </row>
    <row r="13" spans="1:6" ht="17.25" thickBot="1">
      <c r="A13" s="6">
        <v>42996</v>
      </c>
      <c r="B13" s="22" t="s">
        <v>275</v>
      </c>
      <c r="C13" s="48" t="s">
        <v>285</v>
      </c>
      <c r="D13" s="49"/>
      <c r="E13" s="23">
        <v>4900</v>
      </c>
      <c r="F13" s="52">
        <f t="shared" si="0"/>
        <v>402220.79</v>
      </c>
    </row>
    <row r="14" spans="1:6" ht="17.25" thickBot="1">
      <c r="A14" s="6">
        <v>42996</v>
      </c>
      <c r="B14" s="22" t="s">
        <v>276</v>
      </c>
      <c r="C14" s="91" t="s">
        <v>286</v>
      </c>
      <c r="D14" s="49"/>
      <c r="E14" s="23">
        <v>17700</v>
      </c>
      <c r="F14" s="52">
        <f t="shared" si="0"/>
        <v>384520.79</v>
      </c>
    </row>
    <row r="15" spans="1:6" ht="17.25" thickBot="1">
      <c r="A15" s="6">
        <v>42996</v>
      </c>
      <c r="B15" s="22" t="s">
        <v>277</v>
      </c>
      <c r="C15" s="91" t="s">
        <v>100</v>
      </c>
      <c r="D15" s="49"/>
      <c r="E15" s="23">
        <v>0</v>
      </c>
      <c r="F15" s="52">
        <f t="shared" si="0"/>
        <v>384520.79</v>
      </c>
    </row>
    <row r="16" spans="1:6" ht="17.25" thickBot="1">
      <c r="A16" s="6">
        <v>43003</v>
      </c>
      <c r="B16" s="22" t="s">
        <v>278</v>
      </c>
      <c r="C16" s="91" t="s">
        <v>287</v>
      </c>
      <c r="D16" s="49"/>
      <c r="E16" s="23">
        <v>20684.810000000001</v>
      </c>
      <c r="F16" s="52">
        <f t="shared" si="0"/>
        <v>363835.98</v>
      </c>
    </row>
    <row r="17" spans="1:6" ht="17.25" thickBot="1">
      <c r="A17" s="6">
        <v>43005</v>
      </c>
      <c r="B17" s="22" t="s">
        <v>279</v>
      </c>
      <c r="C17" s="91" t="s">
        <v>288</v>
      </c>
      <c r="D17" s="49"/>
      <c r="E17" s="23">
        <v>2450</v>
      </c>
      <c r="F17" s="52">
        <f t="shared" si="0"/>
        <v>361385.98</v>
      </c>
    </row>
    <row r="18" spans="1:6" ht="17.25" thickBot="1">
      <c r="A18" s="6">
        <v>43005</v>
      </c>
      <c r="B18" s="22" t="s">
        <v>280</v>
      </c>
      <c r="C18" s="91" t="s">
        <v>289</v>
      </c>
      <c r="D18" s="49"/>
      <c r="E18" s="23">
        <v>13815.84</v>
      </c>
      <c r="F18" s="52">
        <f t="shared" si="0"/>
        <v>347570.13999999996</v>
      </c>
    </row>
    <row r="19" spans="1:6" ht="17.25" thickBot="1">
      <c r="A19" s="6">
        <v>43005</v>
      </c>
      <c r="B19" s="22" t="s">
        <v>281</v>
      </c>
      <c r="C19" s="91" t="s">
        <v>290</v>
      </c>
      <c r="D19" s="49"/>
      <c r="E19" s="23">
        <v>1000</v>
      </c>
      <c r="F19" s="52">
        <f t="shared" si="0"/>
        <v>346570.13999999996</v>
      </c>
    </row>
    <row r="20" spans="1:6" ht="17.25" thickBot="1">
      <c r="A20" s="6">
        <v>43005</v>
      </c>
      <c r="B20" s="22" t="s">
        <v>282</v>
      </c>
      <c r="C20" s="91" t="s">
        <v>100</v>
      </c>
      <c r="D20" s="49"/>
      <c r="E20" s="23"/>
      <c r="F20" s="52">
        <f t="shared" si="0"/>
        <v>346570.13999999996</v>
      </c>
    </row>
    <row r="21" spans="1:6" ht="17.25" thickBot="1">
      <c r="A21" s="6">
        <v>43008</v>
      </c>
      <c r="B21" s="22"/>
      <c r="C21" s="75" t="s">
        <v>10</v>
      </c>
      <c r="D21" s="49"/>
      <c r="E21" s="49">
        <v>392.54</v>
      </c>
      <c r="F21" s="52">
        <f t="shared" si="0"/>
        <v>346177.6</v>
      </c>
    </row>
    <row r="22" spans="1:6" ht="17.25" thickBot="1">
      <c r="A22" s="6"/>
      <c r="B22" s="22"/>
      <c r="C22" s="75"/>
      <c r="D22" s="49"/>
      <c r="E22" s="49"/>
      <c r="F22" s="52">
        <f t="shared" si="0"/>
        <v>346177.6</v>
      </c>
    </row>
    <row r="23" spans="1:6" ht="17.25" thickBot="1">
      <c r="A23" s="78"/>
      <c r="B23" s="79"/>
      <c r="C23" s="90" t="s">
        <v>15</v>
      </c>
      <c r="D23" s="81"/>
      <c r="E23" s="82">
        <f>E10+E11+E12+E13+E14+E15+E16+E17+E18+E19+E20</f>
        <v>140092.29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140</v>
      </c>
    </row>
    <row r="6" spans="1:6">
      <c r="A6" s="69"/>
      <c r="B6" s="70"/>
      <c r="C6" s="70"/>
      <c r="D6" s="125" t="s">
        <v>0</v>
      </c>
      <c r="E6" s="125" t="s">
        <v>1</v>
      </c>
      <c r="F6" s="127" t="s">
        <v>2</v>
      </c>
    </row>
    <row r="7" spans="1:6" ht="15.75" thickBot="1">
      <c r="A7" s="71" t="s">
        <v>3</v>
      </c>
      <c r="B7" s="72" t="s">
        <v>4</v>
      </c>
      <c r="C7" s="72" t="s">
        <v>215</v>
      </c>
      <c r="D7" s="126"/>
      <c r="E7" s="126"/>
      <c r="F7" s="128"/>
    </row>
    <row r="8" spans="1:6" ht="15.75" thickBot="1">
      <c r="A8" s="66"/>
      <c r="B8" s="86"/>
      <c r="C8" s="44" t="s">
        <v>283</v>
      </c>
      <c r="D8" s="68">
        <v>346177.6</v>
      </c>
      <c r="E8" s="46"/>
      <c r="F8" s="68">
        <f>D8</f>
        <v>346177.6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346177.6</v>
      </c>
    </row>
    <row r="10" spans="1:6" ht="17.25" thickBot="1">
      <c r="A10" s="41">
        <v>43010</v>
      </c>
      <c r="B10" s="22" t="s">
        <v>291</v>
      </c>
      <c r="C10" s="48" t="s">
        <v>303</v>
      </c>
      <c r="D10" s="49"/>
      <c r="E10" s="23">
        <v>12000</v>
      </c>
      <c r="F10" s="52">
        <f>F9-E10</f>
        <v>334177.59999999998</v>
      </c>
    </row>
    <row r="11" spans="1:6" ht="17.25" thickBot="1">
      <c r="A11" s="41">
        <v>43011</v>
      </c>
      <c r="B11" s="22" t="s">
        <v>292</v>
      </c>
      <c r="C11" s="48" t="s">
        <v>304</v>
      </c>
      <c r="D11" s="49"/>
      <c r="E11" s="23">
        <v>54353</v>
      </c>
      <c r="F11" s="52">
        <f t="shared" ref="F11:F24" si="0">F10-E11</f>
        <v>279824.59999999998</v>
      </c>
    </row>
    <row r="12" spans="1:6" ht="17.25" thickBot="1">
      <c r="A12" s="41">
        <v>43017</v>
      </c>
      <c r="B12" s="22" t="s">
        <v>293</v>
      </c>
      <c r="C12" s="48" t="s">
        <v>305</v>
      </c>
      <c r="D12" s="49"/>
      <c r="E12" s="23">
        <v>980</v>
      </c>
      <c r="F12" s="52">
        <f t="shared" si="0"/>
        <v>278844.59999999998</v>
      </c>
    </row>
    <row r="13" spans="1:6" ht="17.25" thickBot="1">
      <c r="A13" s="41">
        <v>43019</v>
      </c>
      <c r="B13" s="22" t="s">
        <v>294</v>
      </c>
      <c r="C13" s="48" t="s">
        <v>306</v>
      </c>
      <c r="D13" s="49"/>
      <c r="E13" s="23">
        <v>6400</v>
      </c>
      <c r="F13" s="52">
        <f t="shared" si="0"/>
        <v>272444.59999999998</v>
      </c>
    </row>
    <row r="14" spans="1:6" ht="17.25" thickBot="1">
      <c r="A14" s="41">
        <v>43025</v>
      </c>
      <c r="B14" s="22" t="s">
        <v>295</v>
      </c>
      <c r="C14" s="48" t="s">
        <v>307</v>
      </c>
      <c r="D14" s="49"/>
      <c r="E14" s="23">
        <v>32000</v>
      </c>
      <c r="F14" s="52">
        <f t="shared" si="0"/>
        <v>240444.59999999998</v>
      </c>
    </row>
    <row r="15" spans="1:6" ht="17.25" thickBot="1">
      <c r="A15" s="93">
        <v>43026</v>
      </c>
      <c r="B15" s="22" t="s">
        <v>296</v>
      </c>
      <c r="C15" s="48" t="s">
        <v>169</v>
      </c>
      <c r="D15" s="49"/>
      <c r="E15" s="23">
        <v>7514.5</v>
      </c>
      <c r="F15" s="52">
        <f t="shared" si="0"/>
        <v>232930.09999999998</v>
      </c>
    </row>
    <row r="16" spans="1:6" ht="17.25" thickBot="1">
      <c r="A16" s="93">
        <v>43027</v>
      </c>
      <c r="B16" s="22" t="s">
        <v>297</v>
      </c>
      <c r="C16" s="48" t="s">
        <v>310</v>
      </c>
      <c r="D16" s="49"/>
      <c r="E16" s="23">
        <v>13600</v>
      </c>
      <c r="F16" s="52">
        <f t="shared" si="0"/>
        <v>219330.09999999998</v>
      </c>
    </row>
    <row r="17" spans="1:10" ht="17.25" thickBot="1">
      <c r="A17" s="93">
        <v>43031</v>
      </c>
      <c r="B17" s="22" t="s">
        <v>298</v>
      </c>
      <c r="C17" s="48" t="s">
        <v>311</v>
      </c>
      <c r="D17" s="49"/>
      <c r="E17" s="23">
        <v>31500</v>
      </c>
      <c r="F17" s="52">
        <f t="shared" si="0"/>
        <v>187830.09999999998</v>
      </c>
    </row>
    <row r="18" spans="1:10" ht="17.25" thickBot="1">
      <c r="A18" s="93">
        <v>43032</v>
      </c>
      <c r="B18" s="22" t="s">
        <v>299</v>
      </c>
      <c r="C18" s="48" t="s">
        <v>137</v>
      </c>
      <c r="D18" s="49"/>
      <c r="E18" s="23">
        <v>15359.6</v>
      </c>
      <c r="F18" s="52">
        <f t="shared" si="0"/>
        <v>172470.49999999997</v>
      </c>
    </row>
    <row r="19" spans="1:10" ht="17.25" thickBot="1">
      <c r="A19" s="93">
        <v>43033</v>
      </c>
      <c r="B19" s="22" t="s">
        <v>300</v>
      </c>
      <c r="C19" s="91" t="s">
        <v>100</v>
      </c>
      <c r="D19" s="49"/>
      <c r="E19" s="23">
        <v>0</v>
      </c>
      <c r="F19" s="52">
        <f t="shared" si="0"/>
        <v>172470.49999999997</v>
      </c>
    </row>
    <row r="20" spans="1:10" ht="17.25" thickBot="1">
      <c r="A20" s="93">
        <v>43033</v>
      </c>
      <c r="B20" s="22" t="s">
        <v>301</v>
      </c>
      <c r="C20" s="48" t="s">
        <v>78</v>
      </c>
      <c r="D20" s="49"/>
      <c r="E20" s="23">
        <v>5915.67</v>
      </c>
      <c r="F20" s="52">
        <f t="shared" si="0"/>
        <v>166554.82999999996</v>
      </c>
    </row>
    <row r="21" spans="1:10" ht="17.25" thickBot="1">
      <c r="A21" s="93">
        <v>43033</v>
      </c>
      <c r="B21" s="22" t="s">
        <v>302</v>
      </c>
      <c r="C21" s="48" t="s">
        <v>312</v>
      </c>
      <c r="D21" s="49"/>
      <c r="E21" s="23">
        <v>3000</v>
      </c>
      <c r="F21" s="52">
        <f t="shared" si="0"/>
        <v>163554.82999999996</v>
      </c>
    </row>
    <row r="22" spans="1:10" ht="17.25" thickBot="1">
      <c r="A22" s="94">
        <v>43035</v>
      </c>
      <c r="B22" s="22" t="s">
        <v>308</v>
      </c>
      <c r="C22" s="91" t="s">
        <v>313</v>
      </c>
      <c r="D22" s="49"/>
      <c r="E22" s="23">
        <v>7276.24</v>
      </c>
      <c r="F22" s="52">
        <f t="shared" si="0"/>
        <v>156278.58999999997</v>
      </c>
    </row>
    <row r="23" spans="1:10" ht="17.25" thickBot="1">
      <c r="A23" s="94">
        <v>43039</v>
      </c>
      <c r="B23" s="22" t="s">
        <v>309</v>
      </c>
      <c r="C23" s="91" t="s">
        <v>314</v>
      </c>
      <c r="D23" s="49"/>
      <c r="E23" s="23">
        <v>23814.75</v>
      </c>
      <c r="F23" s="52">
        <f t="shared" si="0"/>
        <v>132463.83999999997</v>
      </c>
      <c r="J23" t="s">
        <v>12</v>
      </c>
    </row>
    <row r="24" spans="1:10" ht="17.25" thickBot="1">
      <c r="A24" s="94">
        <v>43039</v>
      </c>
      <c r="B24" s="22"/>
      <c r="C24" s="75" t="s">
        <v>10</v>
      </c>
      <c r="D24" s="49"/>
      <c r="E24" s="49">
        <v>264.73</v>
      </c>
      <c r="F24" s="52">
        <f t="shared" si="0"/>
        <v>132199.10999999996</v>
      </c>
    </row>
    <row r="25" spans="1:10" ht="17.25" thickBot="1">
      <c r="A25" s="94">
        <v>43039</v>
      </c>
      <c r="B25" s="22"/>
      <c r="C25" s="75" t="s">
        <v>315</v>
      </c>
      <c r="D25" s="49">
        <v>28.8</v>
      </c>
      <c r="E25" s="49"/>
      <c r="F25" s="52">
        <f>F24+D25</f>
        <v>132227.90999999995</v>
      </c>
    </row>
    <row r="26" spans="1:10" ht="17.25" thickBot="1">
      <c r="A26" s="6"/>
      <c r="B26" s="22"/>
      <c r="C26" s="75"/>
      <c r="D26" s="49"/>
      <c r="E26" s="49"/>
      <c r="F26" s="52">
        <f>F25+D26</f>
        <v>132227.90999999995</v>
      </c>
    </row>
    <row r="27" spans="1:10" ht="17.25" thickBot="1">
      <c r="A27" s="78"/>
      <c r="B27" s="79"/>
      <c r="C27" s="90" t="s">
        <v>15</v>
      </c>
      <c r="D27" s="81"/>
      <c r="E27" s="82">
        <f>E10+E11+E12+E13+E14+E15+E16+E17+E18+E19+E20+E21+E22+E23</f>
        <v>213713.76</v>
      </c>
      <c r="F27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8" sqref="A1:F28"/>
    </sheetView>
  </sheetViews>
  <sheetFormatPr baseColWidth="10" defaultRowHeight="15"/>
  <cols>
    <col min="2" max="2" width="14.85546875" customWidth="1"/>
    <col min="3" max="3" width="37.28515625" customWidth="1"/>
    <col min="4" max="4" width="14.85546875" customWidth="1"/>
    <col min="5" max="5" width="15.85546875" customWidth="1"/>
    <col min="6" max="6" width="16.140625" customWidth="1"/>
  </cols>
  <sheetData>
    <row r="1" spans="1:9" ht="15" customHeight="1"/>
    <row r="2" spans="1:9" ht="15" customHeight="1">
      <c r="A2" s="1"/>
    </row>
    <row r="3" spans="1:9" ht="28.5" customHeight="1">
      <c r="A3" s="2"/>
      <c r="C3" s="24" t="s">
        <v>7</v>
      </c>
    </row>
    <row r="4" spans="1:9" ht="15" customHeight="1">
      <c r="A4" s="2"/>
      <c r="C4" s="2" t="s">
        <v>8</v>
      </c>
    </row>
    <row r="5" spans="1:9" ht="15" customHeight="1" thickBot="1">
      <c r="A5" s="2"/>
      <c r="C5" s="84" t="s">
        <v>325</v>
      </c>
      <c r="I5" t="s">
        <v>12</v>
      </c>
    </row>
    <row r="6" spans="1:9" ht="15" customHeight="1">
      <c r="A6" s="69"/>
      <c r="B6" s="70"/>
      <c r="C6" s="70"/>
      <c r="D6" s="129" t="s">
        <v>0</v>
      </c>
      <c r="E6" s="129" t="s">
        <v>1</v>
      </c>
      <c r="F6" s="127" t="s">
        <v>2</v>
      </c>
    </row>
    <row r="7" spans="1:9" ht="15" customHeight="1" thickBot="1">
      <c r="A7" s="71" t="s">
        <v>3</v>
      </c>
      <c r="B7" s="95" t="s">
        <v>4</v>
      </c>
      <c r="C7" s="95" t="s">
        <v>215</v>
      </c>
      <c r="D7" s="130"/>
      <c r="E7" s="130"/>
      <c r="F7" s="128"/>
    </row>
    <row r="8" spans="1:9" ht="15" customHeight="1" thickBot="1">
      <c r="A8" s="66"/>
      <c r="B8" s="86"/>
      <c r="C8" s="44" t="s">
        <v>326</v>
      </c>
      <c r="D8" s="68">
        <v>0</v>
      </c>
      <c r="E8" s="46"/>
      <c r="F8" s="68">
        <v>381370.88</v>
      </c>
    </row>
    <row r="9" spans="1:9" ht="15" customHeight="1" thickBot="1">
      <c r="A9" s="41"/>
      <c r="B9" s="47"/>
      <c r="C9" s="48" t="s">
        <v>6</v>
      </c>
      <c r="D9" s="49">
        <v>0</v>
      </c>
      <c r="E9" s="50"/>
      <c r="F9" s="45">
        <f>F8+D9</f>
        <v>381370.88</v>
      </c>
    </row>
    <row r="10" spans="1:9" ht="15" customHeight="1" thickBot="1">
      <c r="A10" s="41">
        <v>43476</v>
      </c>
      <c r="B10" s="96">
        <v>693</v>
      </c>
      <c r="C10" s="91" t="s">
        <v>98</v>
      </c>
      <c r="D10" s="49"/>
      <c r="E10" s="49">
        <v>7673.03</v>
      </c>
      <c r="F10" s="52">
        <f>F9-E10</f>
        <v>373697.85</v>
      </c>
    </row>
    <row r="11" spans="1:9" ht="15" customHeight="1" thickBot="1">
      <c r="A11" s="41">
        <v>43476</v>
      </c>
      <c r="B11" s="96">
        <v>694</v>
      </c>
      <c r="C11" s="91" t="s">
        <v>98</v>
      </c>
      <c r="D11" s="49"/>
      <c r="E11" s="49">
        <v>57782.84</v>
      </c>
      <c r="F11" s="52">
        <f t="shared" ref="F11:F20" si="0">F10-E11</f>
        <v>315915.01</v>
      </c>
    </row>
    <row r="12" spans="1:9" ht="15" customHeight="1" thickBot="1">
      <c r="A12" s="41">
        <v>43482</v>
      </c>
      <c r="B12" s="96">
        <v>695</v>
      </c>
      <c r="C12" s="91" t="s">
        <v>316</v>
      </c>
      <c r="D12" s="49"/>
      <c r="E12" s="49">
        <v>25361.119999999999</v>
      </c>
      <c r="F12" s="52">
        <f t="shared" si="0"/>
        <v>290553.89</v>
      </c>
    </row>
    <row r="13" spans="1:9" ht="15" customHeight="1" thickBot="1">
      <c r="A13" s="41">
        <v>43482</v>
      </c>
      <c r="B13" s="96">
        <v>696</v>
      </c>
      <c r="C13" s="91" t="s">
        <v>327</v>
      </c>
      <c r="D13" s="49"/>
      <c r="E13" s="49">
        <v>3390</v>
      </c>
      <c r="F13" s="52">
        <f t="shared" si="0"/>
        <v>287163.89</v>
      </c>
    </row>
    <row r="14" spans="1:9" ht="15" customHeight="1" thickBot="1">
      <c r="A14" s="41">
        <v>43482</v>
      </c>
      <c r="B14" s="96">
        <v>697</v>
      </c>
      <c r="C14" s="91" t="s">
        <v>328</v>
      </c>
      <c r="D14" s="49"/>
      <c r="E14" s="49">
        <v>10600</v>
      </c>
      <c r="F14" s="52">
        <f t="shared" si="0"/>
        <v>276563.89</v>
      </c>
    </row>
    <row r="15" spans="1:9" ht="15" customHeight="1" thickBot="1">
      <c r="A15" s="41">
        <v>43488</v>
      </c>
      <c r="B15" s="96">
        <v>698</v>
      </c>
      <c r="C15" s="97" t="s">
        <v>317</v>
      </c>
      <c r="D15" s="49"/>
      <c r="E15" s="49">
        <v>45071.38</v>
      </c>
      <c r="F15" s="52">
        <f t="shared" si="0"/>
        <v>231492.51</v>
      </c>
    </row>
    <row r="16" spans="1:9" ht="15" customHeight="1" thickBot="1">
      <c r="A16" s="41">
        <v>43494</v>
      </c>
      <c r="B16" s="96">
        <v>699</v>
      </c>
      <c r="C16" s="91" t="s">
        <v>329</v>
      </c>
      <c r="D16" s="49"/>
      <c r="E16" s="49">
        <v>9310</v>
      </c>
      <c r="F16" s="52">
        <f t="shared" si="0"/>
        <v>222182.51</v>
      </c>
    </row>
    <row r="17" spans="1:10" ht="15" customHeight="1" thickBot="1">
      <c r="A17" s="41">
        <v>43495</v>
      </c>
      <c r="B17" s="96">
        <v>700</v>
      </c>
      <c r="C17" s="97" t="s">
        <v>265</v>
      </c>
      <c r="D17" s="49"/>
      <c r="E17" s="49">
        <v>8800</v>
      </c>
      <c r="F17" s="52">
        <f t="shared" si="0"/>
        <v>213382.51</v>
      </c>
    </row>
    <row r="18" spans="1:10" ht="15" customHeight="1" thickBot="1">
      <c r="A18" s="41">
        <v>43495</v>
      </c>
      <c r="B18" s="96">
        <v>701</v>
      </c>
      <c r="C18" s="97" t="s">
        <v>330</v>
      </c>
      <c r="D18" s="49"/>
      <c r="E18" s="49">
        <v>17350</v>
      </c>
      <c r="F18" s="52">
        <f t="shared" si="0"/>
        <v>196032.51</v>
      </c>
    </row>
    <row r="19" spans="1:10" ht="15" customHeight="1" thickBot="1">
      <c r="A19" s="41">
        <v>43496</v>
      </c>
      <c r="B19" s="96">
        <v>702</v>
      </c>
      <c r="C19" s="91" t="s">
        <v>169</v>
      </c>
      <c r="D19" s="49"/>
      <c r="E19" s="49">
        <v>8147.3</v>
      </c>
      <c r="F19" s="52">
        <f t="shared" si="0"/>
        <v>187885.21000000002</v>
      </c>
    </row>
    <row r="20" spans="1:10" ht="15" customHeight="1" thickBot="1">
      <c r="A20" s="41"/>
      <c r="B20" s="96"/>
      <c r="C20" s="75" t="s">
        <v>10</v>
      </c>
      <c r="D20" s="98"/>
      <c r="E20" s="98">
        <v>399.82</v>
      </c>
      <c r="F20" s="52">
        <f t="shared" si="0"/>
        <v>187485.39</v>
      </c>
      <c r="J20" t="s">
        <v>324</v>
      </c>
    </row>
    <row r="21" spans="1:10" ht="15" customHeight="1" thickBot="1">
      <c r="A21" s="78"/>
      <c r="B21" s="79"/>
      <c r="C21" s="90" t="s">
        <v>15</v>
      </c>
      <c r="D21" s="81"/>
      <c r="E21" s="82">
        <f>E10+E11+E12+E13+E14+E15+E16+E17+E18+E19</f>
        <v>193485.66999999998</v>
      </c>
      <c r="F21" s="83"/>
    </row>
    <row r="22" spans="1:10" ht="15" customHeight="1">
      <c r="A22" s="102"/>
      <c r="B22" s="103"/>
      <c r="C22" s="104"/>
      <c r="D22" s="105"/>
      <c r="E22" s="106"/>
      <c r="F22" s="107"/>
    </row>
    <row r="23" spans="1:10" ht="15" customHeight="1">
      <c r="A23" s="102"/>
      <c r="B23" s="103"/>
      <c r="C23" s="104"/>
      <c r="D23" s="105"/>
      <c r="E23" s="106"/>
      <c r="F23" s="107"/>
    </row>
    <row r="24" spans="1:10" ht="15" customHeight="1">
      <c r="A24" s="99" t="s">
        <v>318</v>
      </c>
      <c r="B24" s="99"/>
      <c r="C24" s="99"/>
      <c r="D24" s="99"/>
      <c r="E24" s="99" t="s">
        <v>319</v>
      </c>
      <c r="F24" s="99"/>
    </row>
    <row r="25" spans="1:10" ht="15" customHeight="1">
      <c r="A25" s="100"/>
      <c r="B25" s="100"/>
      <c r="C25" s="100"/>
      <c r="D25" s="100"/>
      <c r="E25" s="100"/>
      <c r="F25" s="100"/>
    </row>
    <row r="26" spans="1:10" ht="15" customHeight="1">
      <c r="A26" s="101" t="s">
        <v>320</v>
      </c>
      <c r="B26" s="101"/>
      <c r="C26" s="101"/>
      <c r="D26" s="101"/>
      <c r="E26" s="101" t="s">
        <v>321</v>
      </c>
      <c r="F26" s="101"/>
    </row>
    <row r="27" spans="1:10" ht="15" customHeight="1">
      <c r="A27" s="100" t="s">
        <v>322</v>
      </c>
      <c r="B27" s="100"/>
      <c r="C27" s="100"/>
      <c r="D27" s="100" t="s">
        <v>323</v>
      </c>
      <c r="E27" s="100"/>
      <c r="F27" s="100"/>
    </row>
    <row r="28" spans="1:10" ht="15" customHeight="1"/>
  </sheetData>
  <mergeCells count="3">
    <mergeCell ref="D6:D7"/>
    <mergeCell ref="E6:E7"/>
    <mergeCell ref="F6:F7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tabSelected="1" topLeftCell="A7" zoomScaleNormal="100" workbookViewId="0">
      <selection activeCell="A24" sqref="A1:G24"/>
    </sheetView>
  </sheetViews>
  <sheetFormatPr baseColWidth="10" defaultRowHeight="15"/>
  <cols>
    <col min="1" max="1" width="12.28515625" customWidth="1"/>
    <col min="2" max="2" width="13.28515625" customWidth="1"/>
    <col min="3" max="3" width="31.5703125" customWidth="1"/>
    <col min="4" max="4" width="39.5703125" customWidth="1"/>
    <col min="5" max="5" width="14.42578125" customWidth="1"/>
    <col min="6" max="6" width="13.28515625" customWidth="1"/>
    <col min="7" max="7" width="16.5703125" customWidth="1"/>
  </cols>
  <sheetData>
    <row r="2" spans="1:11" ht="33">
      <c r="A2" s="1"/>
    </row>
    <row r="3" spans="1:11" ht="30">
      <c r="A3" s="2"/>
      <c r="C3" s="24"/>
      <c r="D3" s="24" t="s">
        <v>7</v>
      </c>
    </row>
    <row r="4" spans="1:11" ht="30" customHeight="1">
      <c r="A4" s="2"/>
      <c r="B4" s="134" t="s">
        <v>332</v>
      </c>
      <c r="C4" s="134"/>
      <c r="D4" s="134"/>
      <c r="E4" s="134"/>
      <c r="F4" s="134"/>
      <c r="G4" s="134"/>
    </row>
    <row r="5" spans="1:11" ht="30" customHeight="1">
      <c r="A5" s="134" t="s">
        <v>333</v>
      </c>
      <c r="B5" s="134"/>
      <c r="C5" s="134"/>
      <c r="D5" s="134"/>
      <c r="E5" s="134"/>
      <c r="F5" s="134"/>
      <c r="G5" s="134"/>
    </row>
    <row r="6" spans="1:11" ht="19.5" thickBot="1">
      <c r="A6" s="2"/>
      <c r="B6" s="135" t="s">
        <v>342</v>
      </c>
      <c r="C6" s="135"/>
      <c r="D6" s="135"/>
      <c r="E6" s="135"/>
      <c r="F6" s="135"/>
      <c r="G6" s="135"/>
    </row>
    <row r="7" spans="1:11">
      <c r="A7" s="110"/>
      <c r="B7" s="112"/>
      <c r="C7" s="112"/>
      <c r="D7" s="112"/>
      <c r="E7" s="131" t="s">
        <v>0</v>
      </c>
      <c r="F7" s="131" t="s">
        <v>1</v>
      </c>
      <c r="G7" s="127" t="s">
        <v>339</v>
      </c>
      <c r="H7" t="s">
        <v>337</v>
      </c>
      <c r="I7" t="s">
        <v>336</v>
      </c>
    </row>
    <row r="8" spans="1:11" ht="15.75" thickBot="1">
      <c r="A8" s="111" t="s">
        <v>3</v>
      </c>
      <c r="B8" s="113" t="s">
        <v>4</v>
      </c>
      <c r="C8" s="113" t="s">
        <v>215</v>
      </c>
      <c r="D8" s="114" t="s">
        <v>331</v>
      </c>
      <c r="E8" s="132"/>
      <c r="F8" s="132"/>
      <c r="G8" s="133"/>
    </row>
    <row r="9" spans="1:11" ht="30" customHeight="1">
      <c r="A9" s="66"/>
      <c r="B9" s="86"/>
      <c r="C9" s="115" t="s">
        <v>351</v>
      </c>
      <c r="D9" s="44"/>
      <c r="E9" s="68">
        <v>0</v>
      </c>
      <c r="F9" s="46">
        <v>424355.8</v>
      </c>
      <c r="G9" s="57">
        <f>F9</f>
        <v>424355.8</v>
      </c>
      <c r="I9" t="s">
        <v>338</v>
      </c>
      <c r="K9" t="s">
        <v>352</v>
      </c>
    </row>
    <row r="10" spans="1:11" ht="30" customHeight="1">
      <c r="A10" s="41"/>
      <c r="B10" s="96"/>
      <c r="C10" s="48" t="s">
        <v>6</v>
      </c>
      <c r="D10" s="91"/>
      <c r="E10" s="49"/>
      <c r="F10" s="116">
        <v>0</v>
      </c>
      <c r="G10" s="89">
        <f>G9+E10</f>
        <v>424355.8</v>
      </c>
      <c r="K10" t="s">
        <v>334</v>
      </c>
    </row>
    <row r="11" spans="1:11" ht="30" customHeight="1">
      <c r="A11" s="41">
        <v>44382</v>
      </c>
      <c r="B11" s="96">
        <v>845</v>
      </c>
      <c r="C11" s="91" t="s">
        <v>344</v>
      </c>
      <c r="D11" s="91" t="s">
        <v>345</v>
      </c>
      <c r="E11" s="49"/>
      <c r="F11" s="119">
        <v>28352.03</v>
      </c>
      <c r="G11" s="89">
        <f>G10-F11</f>
        <v>396003.77</v>
      </c>
    </row>
    <row r="12" spans="1:11" ht="30" customHeight="1">
      <c r="A12" s="41">
        <v>44396</v>
      </c>
      <c r="B12" s="96">
        <v>846</v>
      </c>
      <c r="C12" s="91" t="s">
        <v>346</v>
      </c>
      <c r="D12" s="91" t="s">
        <v>340</v>
      </c>
      <c r="E12" s="49"/>
      <c r="F12" s="119">
        <v>9700</v>
      </c>
      <c r="G12" s="89">
        <f t="shared" ref="G12:G16" si="0">G11-F12</f>
        <v>386303.77</v>
      </c>
    </row>
    <row r="13" spans="1:11" ht="30" customHeight="1">
      <c r="A13" s="41">
        <v>44396</v>
      </c>
      <c r="B13" s="96">
        <v>847</v>
      </c>
      <c r="C13" s="91" t="s">
        <v>349</v>
      </c>
      <c r="D13" s="91" t="s">
        <v>347</v>
      </c>
      <c r="E13" s="49"/>
      <c r="F13" s="119">
        <v>16550</v>
      </c>
      <c r="G13" s="89">
        <f t="shared" si="0"/>
        <v>369753.77</v>
      </c>
    </row>
    <row r="14" spans="1:11" ht="30" customHeight="1">
      <c r="A14" s="41">
        <v>44396</v>
      </c>
      <c r="B14" s="96">
        <v>848</v>
      </c>
      <c r="C14" s="91" t="s">
        <v>349</v>
      </c>
      <c r="D14" s="91" t="s">
        <v>340</v>
      </c>
      <c r="E14" s="49"/>
      <c r="F14" s="119">
        <v>13450</v>
      </c>
      <c r="G14" s="89">
        <f t="shared" si="0"/>
        <v>356303.77</v>
      </c>
    </row>
    <row r="15" spans="1:11" ht="30" customHeight="1">
      <c r="A15" s="41">
        <v>44407</v>
      </c>
      <c r="B15" s="96">
        <v>849</v>
      </c>
      <c r="C15" s="91" t="s">
        <v>348</v>
      </c>
      <c r="D15" s="91" t="s">
        <v>350</v>
      </c>
      <c r="E15" s="49"/>
      <c r="F15" s="49">
        <v>13350</v>
      </c>
      <c r="G15" s="89">
        <f t="shared" si="0"/>
        <v>342953.77</v>
      </c>
    </row>
    <row r="16" spans="1:11" ht="30" customHeight="1" thickBot="1">
      <c r="A16" s="118"/>
      <c r="B16" s="96"/>
      <c r="C16" s="75" t="s">
        <v>10</v>
      </c>
      <c r="D16" s="109" t="s">
        <v>343</v>
      </c>
      <c r="E16" s="49"/>
      <c r="F16" s="49">
        <v>284.95999999999998</v>
      </c>
      <c r="G16" s="89">
        <f t="shared" si="0"/>
        <v>342668.81</v>
      </c>
    </row>
    <row r="17" spans="1:7" ht="37.5" customHeight="1" thickBot="1">
      <c r="A17" s="78"/>
      <c r="B17" s="79"/>
      <c r="C17" s="90" t="s">
        <v>15</v>
      </c>
      <c r="D17" s="108"/>
      <c r="E17" s="81"/>
      <c r="F17" s="82">
        <f>F11+F12+F13+F14+F15</f>
        <v>81402.03</v>
      </c>
      <c r="G17" s="83"/>
    </row>
    <row r="18" spans="1:7" ht="16.5">
      <c r="A18" s="102"/>
      <c r="B18" s="103"/>
      <c r="C18" s="104"/>
      <c r="D18" s="104"/>
      <c r="E18" s="105"/>
      <c r="F18" s="117" t="s">
        <v>335</v>
      </c>
      <c r="G18" s="107"/>
    </row>
    <row r="19" spans="1:7" ht="16.5">
      <c r="A19" s="102"/>
      <c r="B19" s="103"/>
      <c r="C19" s="104"/>
      <c r="D19" s="104"/>
      <c r="E19" s="105"/>
      <c r="F19" s="106"/>
      <c r="G19" s="107"/>
    </row>
    <row r="20" spans="1:7">
      <c r="A20" s="99" t="s">
        <v>318</v>
      </c>
      <c r="B20" s="99"/>
      <c r="C20" s="99"/>
      <c r="D20" s="99"/>
      <c r="E20" s="99"/>
      <c r="F20" s="99" t="s">
        <v>319</v>
      </c>
      <c r="G20" s="99"/>
    </row>
    <row r="21" spans="1:7">
      <c r="A21" s="100"/>
      <c r="B21" s="100"/>
      <c r="C21" s="100"/>
      <c r="D21" s="100"/>
      <c r="E21" s="100"/>
      <c r="F21" s="100"/>
      <c r="G21" s="100"/>
    </row>
    <row r="22" spans="1:7">
      <c r="A22" s="101" t="s">
        <v>320</v>
      </c>
      <c r="B22" s="101"/>
      <c r="C22" s="101"/>
      <c r="D22" s="101"/>
      <c r="E22" s="120" t="s">
        <v>353</v>
      </c>
      <c r="F22" s="120"/>
      <c r="G22" s="120"/>
    </row>
    <row r="23" spans="1:7">
      <c r="A23" s="100" t="s">
        <v>322</v>
      </c>
      <c r="B23" s="100"/>
      <c r="C23" s="100"/>
      <c r="D23" s="100"/>
      <c r="E23" s="100" t="s">
        <v>323</v>
      </c>
      <c r="F23" s="100"/>
      <c r="G23" s="100"/>
    </row>
    <row r="25" spans="1:7">
      <c r="G25" t="s">
        <v>341</v>
      </c>
    </row>
  </sheetData>
  <mergeCells count="6">
    <mergeCell ref="E7:E8"/>
    <mergeCell ref="F7:F8"/>
    <mergeCell ref="G7:G8"/>
    <mergeCell ref="B4:G4"/>
    <mergeCell ref="B6:G6"/>
    <mergeCell ref="A5:G5"/>
  </mergeCells>
  <pageMargins left="0.70866141732283461" right="0.70866141732283461" top="0.74803149606299213" bottom="0.74803149606299213" header="0.31496062992125984" footer="0.31496062992125984"/>
  <pageSetup scale="19" orientation="landscape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1"/>
    </row>
    <row r="3" spans="1:8" ht="30">
      <c r="A3" s="2"/>
      <c r="C3" s="24" t="s">
        <v>7</v>
      </c>
    </row>
    <row r="4" spans="1:8">
      <c r="A4" s="2"/>
      <c r="C4" s="2" t="s">
        <v>8</v>
      </c>
    </row>
    <row r="5" spans="1:8" ht="19.5" thickBot="1">
      <c r="A5" s="2"/>
      <c r="C5" s="84" t="s">
        <v>86</v>
      </c>
    </row>
    <row r="6" spans="1:8">
      <c r="A6" s="69"/>
      <c r="B6" s="70"/>
      <c r="C6" s="70"/>
      <c r="D6" s="125" t="s">
        <v>0</v>
      </c>
      <c r="E6" s="125" t="s">
        <v>1</v>
      </c>
      <c r="F6" s="127" t="s">
        <v>2</v>
      </c>
    </row>
    <row r="7" spans="1:8" ht="15.75" thickBot="1">
      <c r="A7" s="71" t="s">
        <v>3</v>
      </c>
      <c r="B7" s="72" t="s">
        <v>4</v>
      </c>
      <c r="C7" s="72" t="s">
        <v>215</v>
      </c>
      <c r="D7" s="126"/>
      <c r="E7" s="126"/>
      <c r="F7" s="128"/>
    </row>
    <row r="8" spans="1:8" ht="15.75" thickBot="1">
      <c r="A8" s="66"/>
      <c r="B8" s="86"/>
      <c r="C8" s="44" t="s">
        <v>241</v>
      </c>
      <c r="D8" s="68">
        <v>88613.03</v>
      </c>
      <c r="E8" s="46"/>
      <c r="F8" s="68">
        <f>D8</f>
        <v>88613.03</v>
      </c>
    </row>
    <row r="9" spans="1:8" ht="15.75" thickBot="1">
      <c r="A9" s="41"/>
      <c r="B9" s="47"/>
      <c r="C9" s="48" t="s">
        <v>6</v>
      </c>
      <c r="D9" s="49">
        <v>432920.76</v>
      </c>
      <c r="E9" s="50"/>
      <c r="F9" s="45">
        <f>F8+D9</f>
        <v>521533.79000000004</v>
      </c>
    </row>
    <row r="10" spans="1:8" ht="17.25" thickBot="1">
      <c r="A10" s="6">
        <v>42887</v>
      </c>
      <c r="B10" s="22" t="s">
        <v>220</v>
      </c>
      <c r="C10" s="48" t="s">
        <v>232</v>
      </c>
      <c r="D10" s="49"/>
      <c r="E10" s="23">
        <v>10355.379999999999</v>
      </c>
      <c r="F10" s="52">
        <f>F9-E10</f>
        <v>511178.41000000003</v>
      </c>
    </row>
    <row r="11" spans="1:8" ht="17.25" thickBot="1">
      <c r="A11" s="6">
        <v>42887</v>
      </c>
      <c r="B11" s="22" t="s">
        <v>221</v>
      </c>
      <c r="C11" s="48" t="s">
        <v>233</v>
      </c>
      <c r="D11" s="49"/>
      <c r="E11" s="23">
        <v>25770.2</v>
      </c>
      <c r="F11" s="52">
        <f t="shared" ref="F11:F21" si="0">F10-E11</f>
        <v>485408.21</v>
      </c>
      <c r="H11" s="92"/>
    </row>
    <row r="12" spans="1:8" ht="17.25" thickBot="1">
      <c r="A12" s="6">
        <v>42887</v>
      </c>
      <c r="B12" s="22" t="s">
        <v>222</v>
      </c>
      <c r="C12" s="48" t="s">
        <v>234</v>
      </c>
      <c r="D12" s="49"/>
      <c r="E12" s="23">
        <v>33439.629999999997</v>
      </c>
      <c r="F12" s="52">
        <f t="shared" si="0"/>
        <v>451968.58</v>
      </c>
    </row>
    <row r="13" spans="1:8" ht="17.25" thickBot="1">
      <c r="A13" s="6">
        <v>42891</v>
      </c>
      <c r="B13" s="22" t="s">
        <v>223</v>
      </c>
      <c r="C13" s="91" t="s">
        <v>197</v>
      </c>
      <c r="D13" s="49"/>
      <c r="E13" s="23">
        <v>10000</v>
      </c>
      <c r="F13" s="52">
        <f t="shared" si="0"/>
        <v>441968.58</v>
      </c>
    </row>
    <row r="14" spans="1:8" ht="17.25" thickBot="1">
      <c r="A14" s="6">
        <v>42892</v>
      </c>
      <c r="B14" s="22" t="s">
        <v>224</v>
      </c>
      <c r="C14" s="91" t="s">
        <v>235</v>
      </c>
      <c r="D14" s="49"/>
      <c r="E14" s="23">
        <v>6860</v>
      </c>
      <c r="F14" s="52">
        <f t="shared" si="0"/>
        <v>435108.58</v>
      </c>
    </row>
    <row r="15" spans="1:8" ht="17.25" thickBot="1">
      <c r="A15" s="6">
        <v>42898</v>
      </c>
      <c r="B15" s="22" t="s">
        <v>225</v>
      </c>
      <c r="C15" s="91" t="s">
        <v>236</v>
      </c>
      <c r="D15" s="49"/>
      <c r="E15" s="23">
        <v>18900</v>
      </c>
      <c r="F15" s="52">
        <f t="shared" si="0"/>
        <v>416208.58</v>
      </c>
    </row>
    <row r="16" spans="1:8" ht="17.25" thickBot="1">
      <c r="A16" s="6">
        <v>42898</v>
      </c>
      <c r="B16" s="22" t="s">
        <v>226</v>
      </c>
      <c r="C16" s="91" t="s">
        <v>237</v>
      </c>
      <c r="D16" s="49"/>
      <c r="E16" s="23">
        <v>6000</v>
      </c>
      <c r="F16" s="52">
        <f t="shared" si="0"/>
        <v>410208.58</v>
      </c>
    </row>
    <row r="17" spans="1:9" ht="17.25" thickBot="1">
      <c r="A17" s="6">
        <v>42898</v>
      </c>
      <c r="B17" s="22" t="s">
        <v>227</v>
      </c>
      <c r="C17" s="91" t="s">
        <v>238</v>
      </c>
      <c r="D17" s="49"/>
      <c r="E17" s="23">
        <v>6000</v>
      </c>
      <c r="F17" s="52">
        <f t="shared" si="0"/>
        <v>404208.58</v>
      </c>
    </row>
    <row r="18" spans="1:9" ht="17.25" thickBot="1">
      <c r="A18" s="6">
        <v>42900</v>
      </c>
      <c r="B18" s="22" t="s">
        <v>228</v>
      </c>
      <c r="C18" s="91" t="s">
        <v>233</v>
      </c>
      <c r="D18" s="49"/>
      <c r="E18" s="23">
        <v>4472.7</v>
      </c>
      <c r="F18" s="52">
        <f t="shared" si="0"/>
        <v>399735.88</v>
      </c>
    </row>
    <row r="19" spans="1:9" ht="17.25" thickBot="1">
      <c r="A19" s="6">
        <v>42905</v>
      </c>
      <c r="B19" s="22" t="s">
        <v>229</v>
      </c>
      <c r="C19" s="91" t="s">
        <v>137</v>
      </c>
      <c r="D19" s="49"/>
      <c r="E19" s="23">
        <v>17851.45</v>
      </c>
      <c r="F19" s="52">
        <f t="shared" si="0"/>
        <v>381884.43</v>
      </c>
    </row>
    <row r="20" spans="1:9" ht="17.25" thickBot="1">
      <c r="A20" s="6">
        <v>42908</v>
      </c>
      <c r="B20" s="22" t="s">
        <v>230</v>
      </c>
      <c r="C20" s="91" t="s">
        <v>239</v>
      </c>
      <c r="D20" s="49"/>
      <c r="E20" s="23">
        <v>12000</v>
      </c>
      <c r="F20" s="52">
        <f t="shared" si="0"/>
        <v>369884.43</v>
      </c>
    </row>
    <row r="21" spans="1:9" ht="17.25" thickBot="1">
      <c r="A21" s="6">
        <v>42914</v>
      </c>
      <c r="B21" s="22" t="s">
        <v>231</v>
      </c>
      <c r="C21" s="75" t="s">
        <v>240</v>
      </c>
      <c r="D21" s="49"/>
      <c r="E21" s="23">
        <v>6200</v>
      </c>
      <c r="F21" s="52">
        <f t="shared" si="0"/>
        <v>363684.43</v>
      </c>
    </row>
    <row r="22" spans="1:9" ht="17.25" thickBot="1">
      <c r="A22" s="6"/>
      <c r="B22" s="22"/>
      <c r="C22" s="75" t="s">
        <v>10</v>
      </c>
      <c r="D22" s="49"/>
      <c r="E22" s="23">
        <v>393.48</v>
      </c>
      <c r="F22" s="52">
        <f t="shared" ref="F22" si="1">F21-E22</f>
        <v>363290.95</v>
      </c>
    </row>
    <row r="23" spans="1:9" ht="17.25" thickBot="1">
      <c r="A23" s="6"/>
      <c r="B23" s="22"/>
      <c r="C23" s="88"/>
      <c r="D23" s="49"/>
      <c r="E23" s="23"/>
      <c r="F23" s="89"/>
    </row>
    <row r="24" spans="1:9" ht="17.25" thickBot="1">
      <c r="A24" s="73"/>
      <c r="B24" s="74"/>
      <c r="C24" s="75"/>
      <c r="D24" s="76"/>
      <c r="E24" s="77"/>
      <c r="F24" s="68"/>
      <c r="I24" t="s">
        <v>242</v>
      </c>
    </row>
    <row r="25" spans="1:9" ht="17.25" thickBot="1">
      <c r="A25" s="78"/>
      <c r="B25" s="79"/>
      <c r="C25" s="90" t="s">
        <v>15</v>
      </c>
      <c r="D25" s="81"/>
      <c r="E25" s="82">
        <f>E10+E11+E12+E13+E14+E15+E16+E17+E18+E19+E20+E21</f>
        <v>157849.35999999999</v>
      </c>
      <c r="F25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1"/>
    </row>
    <row r="3" spans="1:11" ht="30">
      <c r="A3" s="2"/>
      <c r="C3" s="24" t="s">
        <v>7</v>
      </c>
    </row>
    <row r="4" spans="1:11">
      <c r="A4" s="2"/>
      <c r="C4" s="2" t="s">
        <v>8</v>
      </c>
    </row>
    <row r="5" spans="1:11" ht="15.75" thickBot="1">
      <c r="A5" s="2"/>
      <c r="C5" s="3" t="s">
        <v>86</v>
      </c>
    </row>
    <row r="6" spans="1:11">
      <c r="A6" s="7"/>
      <c r="B6" s="8"/>
      <c r="C6" s="8"/>
      <c r="D6" s="121" t="s">
        <v>0</v>
      </c>
      <c r="E6" s="121" t="s">
        <v>1</v>
      </c>
      <c r="F6" s="123" t="s">
        <v>2</v>
      </c>
    </row>
    <row r="7" spans="1:11" ht="15.75" thickBot="1">
      <c r="A7" s="9" t="s">
        <v>3</v>
      </c>
      <c r="B7" s="10" t="s">
        <v>4</v>
      </c>
      <c r="C7" s="10" t="s">
        <v>5</v>
      </c>
      <c r="D7" s="122"/>
      <c r="E7" s="122"/>
      <c r="F7" s="124"/>
    </row>
    <row r="8" spans="1:11" ht="15.75" thickBot="1">
      <c r="A8" s="11"/>
      <c r="B8" s="20"/>
      <c r="C8" s="15" t="s">
        <v>56</v>
      </c>
      <c r="D8" s="18">
        <v>368822.42</v>
      </c>
      <c r="E8" s="19"/>
      <c r="F8" s="18">
        <v>368822.42</v>
      </c>
    </row>
    <row r="9" spans="1:11" ht="17.25" thickBot="1">
      <c r="A9" s="21"/>
      <c r="B9" s="13"/>
      <c r="C9" s="17" t="s">
        <v>6</v>
      </c>
      <c r="D9" s="16">
        <v>0</v>
      </c>
      <c r="E9" s="14"/>
      <c r="F9" s="18">
        <f>F8+D9</f>
        <v>368822.42</v>
      </c>
    </row>
    <row r="10" spans="1:11" ht="17.25" thickBot="1">
      <c r="A10" s="26">
        <v>42523</v>
      </c>
      <c r="B10" s="22" t="s">
        <v>58</v>
      </c>
      <c r="C10" s="17" t="s">
        <v>74</v>
      </c>
      <c r="D10" s="16"/>
      <c r="E10" s="27">
        <v>62372.57</v>
      </c>
      <c r="F10" s="25">
        <f>F9-E10</f>
        <v>306449.84999999998</v>
      </c>
    </row>
    <row r="11" spans="1:11" ht="17.25" thickBot="1">
      <c r="A11" s="26">
        <v>42534</v>
      </c>
      <c r="B11" s="22" t="s">
        <v>59</v>
      </c>
      <c r="C11" s="17" t="s">
        <v>75</v>
      </c>
      <c r="D11" s="16"/>
      <c r="E11" s="27">
        <v>8661.7999999999993</v>
      </c>
      <c r="F11" s="25">
        <f t="shared" ref="F11:F25" si="0">F10-E11</f>
        <v>297788.05</v>
      </c>
    </row>
    <row r="12" spans="1:11" ht="17.25" thickBot="1">
      <c r="A12" s="26">
        <v>42534</v>
      </c>
      <c r="B12" s="22" t="s">
        <v>60</v>
      </c>
      <c r="C12" s="17" t="s">
        <v>18</v>
      </c>
      <c r="D12" s="16"/>
      <c r="E12" s="27">
        <v>6200</v>
      </c>
      <c r="F12" s="25">
        <f t="shared" si="0"/>
        <v>291588.05</v>
      </c>
    </row>
    <row r="13" spans="1:11" ht="17.25" thickBot="1">
      <c r="A13" s="26">
        <v>42534</v>
      </c>
      <c r="B13" s="22" t="s">
        <v>61</v>
      </c>
      <c r="C13" s="17" t="s">
        <v>76</v>
      </c>
      <c r="D13" s="16"/>
      <c r="E13" s="27">
        <v>10104.24</v>
      </c>
      <c r="F13" s="25">
        <f t="shared" si="0"/>
        <v>281483.81</v>
      </c>
    </row>
    <row r="14" spans="1:11" ht="17.25" thickBot="1">
      <c r="A14" s="26">
        <v>42534</v>
      </c>
      <c r="B14" s="22" t="s">
        <v>62</v>
      </c>
      <c r="C14" s="17" t="s">
        <v>76</v>
      </c>
      <c r="D14" s="16"/>
      <c r="E14" s="27">
        <v>13932.15</v>
      </c>
      <c r="F14" s="25">
        <f t="shared" si="0"/>
        <v>267551.65999999997</v>
      </c>
      <c r="K14" t="s">
        <v>12</v>
      </c>
    </row>
    <row r="15" spans="1:11" ht="17.25" thickBot="1">
      <c r="A15" s="26">
        <v>42534</v>
      </c>
      <c r="B15" s="22" t="s">
        <v>63</v>
      </c>
      <c r="C15" s="17" t="s">
        <v>77</v>
      </c>
      <c r="D15" s="16"/>
      <c r="E15" s="27">
        <v>5007.8</v>
      </c>
      <c r="F15" s="25">
        <f t="shared" si="0"/>
        <v>262543.86</v>
      </c>
    </row>
    <row r="16" spans="1:11" ht="17.25" thickBot="1">
      <c r="A16" s="26">
        <v>42536</v>
      </c>
      <c r="B16" s="22" t="s">
        <v>64</v>
      </c>
      <c r="C16" s="17" t="s">
        <v>78</v>
      </c>
      <c r="D16" s="16"/>
      <c r="E16" s="27">
        <v>5859</v>
      </c>
      <c r="F16" s="25">
        <f t="shared" si="0"/>
        <v>256684.86</v>
      </c>
    </row>
    <row r="17" spans="1:6" ht="17.25" thickBot="1">
      <c r="A17" s="26">
        <v>42536</v>
      </c>
      <c r="B17" s="22" t="s">
        <v>65</v>
      </c>
      <c r="C17" s="17" t="s">
        <v>79</v>
      </c>
      <c r="D17" s="16"/>
      <c r="E17" s="27">
        <v>4050</v>
      </c>
      <c r="F17" s="25">
        <f t="shared" si="0"/>
        <v>252634.86</v>
      </c>
    </row>
    <row r="18" spans="1:6" ht="17.25" thickBot="1">
      <c r="A18" s="26">
        <v>42541</v>
      </c>
      <c r="B18" s="22" t="s">
        <v>66</v>
      </c>
      <c r="C18" s="17" t="s">
        <v>80</v>
      </c>
      <c r="D18" s="16"/>
      <c r="E18" s="27">
        <v>4500</v>
      </c>
      <c r="F18" s="25">
        <f t="shared" si="0"/>
        <v>248134.86</v>
      </c>
    </row>
    <row r="19" spans="1:6" ht="17.25" thickBot="1">
      <c r="A19" s="26">
        <v>42541</v>
      </c>
      <c r="B19" s="22" t="s">
        <v>67</v>
      </c>
      <c r="C19" s="17" t="s">
        <v>13</v>
      </c>
      <c r="D19" s="16"/>
      <c r="E19" s="27">
        <v>30600</v>
      </c>
      <c r="F19" s="25">
        <f t="shared" si="0"/>
        <v>217534.86</v>
      </c>
    </row>
    <row r="20" spans="1:6" ht="17.25" thickBot="1">
      <c r="A20" s="26">
        <v>42541</v>
      </c>
      <c r="B20" s="22" t="s">
        <v>68</v>
      </c>
      <c r="C20" s="17" t="s">
        <v>81</v>
      </c>
      <c r="D20" s="16"/>
      <c r="E20" s="27">
        <v>9048.18</v>
      </c>
      <c r="F20" s="25">
        <f t="shared" si="0"/>
        <v>208486.68</v>
      </c>
    </row>
    <row r="21" spans="1:6" ht="17.25" thickBot="1">
      <c r="A21" s="26">
        <v>42545</v>
      </c>
      <c r="B21" s="22" t="s">
        <v>69</v>
      </c>
      <c r="C21" s="17" t="s">
        <v>21</v>
      </c>
      <c r="D21" s="16"/>
      <c r="E21" s="27">
        <v>2100</v>
      </c>
      <c r="F21" s="25">
        <f t="shared" si="0"/>
        <v>206386.68</v>
      </c>
    </row>
    <row r="22" spans="1:6" ht="17.25" thickBot="1">
      <c r="A22" s="26">
        <v>42545</v>
      </c>
      <c r="B22" s="22" t="s">
        <v>70</v>
      </c>
      <c r="C22" s="17" t="s">
        <v>82</v>
      </c>
      <c r="D22" s="16"/>
      <c r="E22" s="27">
        <v>6540.75</v>
      </c>
      <c r="F22" s="25">
        <f t="shared" si="0"/>
        <v>199845.93</v>
      </c>
    </row>
    <row r="23" spans="1:6" ht="17.25" thickBot="1">
      <c r="A23" s="26">
        <v>42545</v>
      </c>
      <c r="B23" s="22" t="s">
        <v>71</v>
      </c>
      <c r="C23" s="17" t="s">
        <v>83</v>
      </c>
      <c r="D23" s="16"/>
      <c r="E23" s="27">
        <v>4115.95</v>
      </c>
      <c r="F23" s="25">
        <f t="shared" si="0"/>
        <v>195729.97999999998</v>
      </c>
    </row>
    <row r="24" spans="1:6" ht="17.25" thickBot="1">
      <c r="A24" s="26">
        <v>42545</v>
      </c>
      <c r="B24" s="22" t="s">
        <v>72</v>
      </c>
      <c r="C24" s="17" t="s">
        <v>84</v>
      </c>
      <c r="D24" s="16"/>
      <c r="E24" s="27">
        <v>7910</v>
      </c>
      <c r="F24" s="25">
        <f t="shared" si="0"/>
        <v>187819.97999999998</v>
      </c>
    </row>
    <row r="25" spans="1:6" ht="17.25" thickBot="1">
      <c r="A25" s="26">
        <v>42548</v>
      </c>
      <c r="B25" s="22" t="s">
        <v>73</v>
      </c>
      <c r="C25" s="17" t="s">
        <v>85</v>
      </c>
      <c r="D25" s="16"/>
      <c r="E25" s="27">
        <v>20536.669999999998</v>
      </c>
      <c r="F25" s="25">
        <f t="shared" si="0"/>
        <v>167283.31</v>
      </c>
    </row>
    <row r="26" spans="1:6" ht="17.25" thickBot="1">
      <c r="A26" s="6" t="s">
        <v>57</v>
      </c>
      <c r="B26" s="22"/>
      <c r="C26" s="5" t="s">
        <v>10</v>
      </c>
      <c r="D26" s="4"/>
      <c r="E26" s="4">
        <v>1327.14</v>
      </c>
      <c r="F26" s="25">
        <f>F25-E26</f>
        <v>165956.16999999998</v>
      </c>
    </row>
    <row r="27" spans="1:6" ht="16.5">
      <c r="A27" s="6"/>
      <c r="B27" s="22"/>
      <c r="C27" s="5" t="s">
        <v>15</v>
      </c>
      <c r="D27" s="4"/>
      <c r="E27" s="28">
        <f>E9+E10+E11+E12+E13+E14+E15+E16+E17+E18+E19+E20+E21+E22+E23+E24+E25</f>
        <v>201539.11</v>
      </c>
      <c r="F27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87</v>
      </c>
    </row>
    <row r="6" spans="1:6">
      <c r="A6" s="7"/>
      <c r="B6" s="8"/>
      <c r="C6" s="8"/>
      <c r="D6" s="121" t="s">
        <v>0</v>
      </c>
      <c r="E6" s="121" t="s">
        <v>1</v>
      </c>
      <c r="F6" s="123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2"/>
      <c r="E7" s="122"/>
      <c r="F7" s="124"/>
    </row>
    <row r="8" spans="1:6" ht="15.75" thickBot="1">
      <c r="A8" s="11"/>
      <c r="B8" s="20"/>
      <c r="C8" s="15" t="s">
        <v>88</v>
      </c>
      <c r="D8" s="18">
        <v>177656.17</v>
      </c>
      <c r="E8" s="19"/>
      <c r="F8" s="18">
        <v>177656.17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f>F8+D9</f>
        <v>177656.17</v>
      </c>
    </row>
    <row r="10" spans="1:6" ht="17.25" thickBot="1">
      <c r="A10" s="26">
        <v>42556</v>
      </c>
      <c r="B10" s="22" t="s">
        <v>89</v>
      </c>
      <c r="C10" s="17" t="s">
        <v>94</v>
      </c>
      <c r="D10" s="16"/>
      <c r="E10" s="16">
        <v>35708.19</v>
      </c>
      <c r="F10" s="25">
        <f>F9-E10</f>
        <v>141947.98000000001</v>
      </c>
    </row>
    <row r="11" spans="1:6" ht="17.25" thickBot="1">
      <c r="A11" s="26">
        <v>42562</v>
      </c>
      <c r="B11" s="22" t="s">
        <v>90</v>
      </c>
      <c r="C11" s="17" t="s">
        <v>95</v>
      </c>
      <c r="D11" s="16"/>
      <c r="E11" s="27">
        <v>28572.41</v>
      </c>
      <c r="F11" s="25">
        <f t="shared" ref="F11:F15" si="0">F10-E11</f>
        <v>113375.57</v>
      </c>
    </row>
    <row r="12" spans="1:6" ht="17.25" thickBot="1">
      <c r="A12" s="26">
        <v>42562</v>
      </c>
      <c r="B12" s="22" t="s">
        <v>91</v>
      </c>
      <c r="C12" s="17" t="s">
        <v>96</v>
      </c>
      <c r="D12" s="16"/>
      <c r="E12" s="27">
        <v>44200</v>
      </c>
      <c r="F12" s="25">
        <f t="shared" si="0"/>
        <v>69175.570000000007</v>
      </c>
    </row>
    <row r="13" spans="1:6" ht="17.25" thickBot="1">
      <c r="A13" s="26">
        <v>42565</v>
      </c>
      <c r="B13" s="22" t="s">
        <v>92</v>
      </c>
      <c r="C13" s="17" t="s">
        <v>97</v>
      </c>
      <c r="D13" s="16"/>
      <c r="E13" s="27">
        <v>16000</v>
      </c>
      <c r="F13" s="25">
        <f t="shared" si="0"/>
        <v>53175.570000000007</v>
      </c>
    </row>
    <row r="14" spans="1:6" ht="17.25" thickBot="1">
      <c r="A14" s="26">
        <v>42566</v>
      </c>
      <c r="B14" s="22" t="s">
        <v>99</v>
      </c>
      <c r="C14" s="17" t="s">
        <v>100</v>
      </c>
      <c r="D14" s="16"/>
      <c r="E14" s="27">
        <v>0</v>
      </c>
      <c r="F14" s="25">
        <f t="shared" si="0"/>
        <v>53175.570000000007</v>
      </c>
    </row>
    <row r="15" spans="1:6" ht="17.25" thickBot="1">
      <c r="A15" s="26">
        <v>42566</v>
      </c>
      <c r="B15" s="22" t="s">
        <v>93</v>
      </c>
      <c r="C15" s="17" t="s">
        <v>98</v>
      </c>
      <c r="D15" s="16"/>
      <c r="E15" s="27">
        <v>47667.66</v>
      </c>
      <c r="F15" s="25">
        <f t="shared" si="0"/>
        <v>5507.9100000000035</v>
      </c>
    </row>
    <row r="16" spans="1:6" ht="17.25" thickBot="1">
      <c r="A16" s="26">
        <v>42581</v>
      </c>
      <c r="B16" s="22"/>
      <c r="C16" s="17" t="s">
        <v>101</v>
      </c>
      <c r="D16" s="16">
        <v>30600</v>
      </c>
      <c r="E16" s="27"/>
      <c r="F16" s="25">
        <f>F15+D16</f>
        <v>36107.910000000003</v>
      </c>
    </row>
    <row r="17" spans="1:6" ht="17.25" thickBot="1">
      <c r="A17" s="26"/>
      <c r="B17" s="22"/>
      <c r="C17" s="5" t="s">
        <v>10</v>
      </c>
      <c r="D17" s="4"/>
      <c r="E17" s="4">
        <v>597.1</v>
      </c>
      <c r="F17" s="25">
        <f>F16-E17</f>
        <v>35510.810000000005</v>
      </c>
    </row>
    <row r="18" spans="1:6" ht="17.25" thickBot="1">
      <c r="A18" s="26"/>
      <c r="B18" s="22"/>
      <c r="C18" s="5" t="s">
        <v>15</v>
      </c>
      <c r="D18" s="16"/>
      <c r="E18" s="30">
        <f>E10+E11+E12+E13+E15</f>
        <v>172148.26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114</v>
      </c>
    </row>
    <row r="6" spans="1:6">
      <c r="A6" s="7"/>
      <c r="B6" s="8"/>
      <c r="C6" s="8"/>
      <c r="D6" s="121" t="s">
        <v>0</v>
      </c>
      <c r="E6" s="121" t="s">
        <v>1</v>
      </c>
      <c r="F6" s="123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2"/>
      <c r="E7" s="122"/>
      <c r="F7" s="124"/>
    </row>
    <row r="8" spans="1:6" ht="15.75" thickBot="1">
      <c r="A8" s="11"/>
      <c r="B8" s="20"/>
      <c r="C8" s="15" t="s">
        <v>113</v>
      </c>
      <c r="D8" s="18">
        <v>35510.81</v>
      </c>
      <c r="E8" s="19"/>
      <c r="F8" s="18">
        <v>35510.81</v>
      </c>
    </row>
    <row r="9" spans="1:6" ht="17.25" thickBot="1">
      <c r="A9" s="21"/>
      <c r="B9" s="13"/>
      <c r="C9" s="17" t="s">
        <v>6</v>
      </c>
      <c r="D9" s="16">
        <v>651523.57999999996</v>
      </c>
      <c r="E9" s="14"/>
      <c r="F9" s="18">
        <f>F8+D9</f>
        <v>687034.3899999999</v>
      </c>
    </row>
    <row r="10" spans="1:6" ht="17.25" thickBot="1">
      <c r="A10" s="26">
        <v>42583</v>
      </c>
      <c r="B10" s="22" t="s">
        <v>102</v>
      </c>
      <c r="C10" s="17" t="s">
        <v>103</v>
      </c>
      <c r="D10" s="16"/>
      <c r="E10" s="16">
        <v>7500</v>
      </c>
      <c r="F10" s="25">
        <f>F9-E10</f>
        <v>679534.3899999999</v>
      </c>
    </row>
    <row r="11" spans="1:6" ht="17.25" thickBot="1">
      <c r="A11" s="26">
        <v>42586</v>
      </c>
      <c r="B11" s="22" t="s">
        <v>104</v>
      </c>
      <c r="C11" s="17" t="s">
        <v>17</v>
      </c>
      <c r="D11" s="16"/>
      <c r="E11" s="27">
        <v>4831.21</v>
      </c>
      <c r="F11" s="25">
        <f t="shared" ref="F11:F17" si="0">F10-E11</f>
        <v>674703.17999999993</v>
      </c>
    </row>
    <row r="12" spans="1:6" ht="17.25" thickBot="1">
      <c r="A12" s="26">
        <v>42586</v>
      </c>
      <c r="B12" s="22" t="s">
        <v>105</v>
      </c>
      <c r="C12" s="17" t="s">
        <v>17</v>
      </c>
      <c r="D12" s="16"/>
      <c r="E12" s="27">
        <v>4923.12</v>
      </c>
      <c r="F12" s="25">
        <f t="shared" si="0"/>
        <v>669780.05999999994</v>
      </c>
    </row>
    <row r="13" spans="1:6" ht="17.25" thickBot="1">
      <c r="A13" s="26">
        <v>42606</v>
      </c>
      <c r="B13" s="22" t="s">
        <v>106</v>
      </c>
      <c r="C13" s="17" t="s">
        <v>110</v>
      </c>
      <c r="D13" s="16"/>
      <c r="E13" s="27">
        <v>62702.27</v>
      </c>
      <c r="F13" s="25">
        <f t="shared" si="0"/>
        <v>607077.78999999992</v>
      </c>
    </row>
    <row r="14" spans="1:6" ht="17.25" thickBot="1">
      <c r="A14" s="26">
        <v>42607</v>
      </c>
      <c r="B14" s="22" t="s">
        <v>107</v>
      </c>
      <c r="C14" s="17" t="s">
        <v>20</v>
      </c>
      <c r="D14" s="16"/>
      <c r="E14" s="27">
        <v>30600</v>
      </c>
      <c r="F14" s="25">
        <f t="shared" si="0"/>
        <v>576477.78999999992</v>
      </c>
    </row>
    <row r="15" spans="1:6" ht="17.25" thickBot="1">
      <c r="A15" s="26">
        <v>42607</v>
      </c>
      <c r="B15" s="22" t="s">
        <v>108</v>
      </c>
      <c r="C15" s="17" t="s">
        <v>111</v>
      </c>
      <c r="D15" s="16"/>
      <c r="E15" s="27">
        <v>64000</v>
      </c>
      <c r="F15" s="25">
        <f t="shared" si="0"/>
        <v>512477.78999999992</v>
      </c>
    </row>
    <row r="16" spans="1:6" ht="17.25" thickBot="1">
      <c r="A16" s="26">
        <v>42607</v>
      </c>
      <c r="B16" s="22" t="s">
        <v>109</v>
      </c>
      <c r="C16" s="17" t="s">
        <v>112</v>
      </c>
      <c r="D16" s="16"/>
      <c r="E16" s="27">
        <v>14250</v>
      </c>
      <c r="F16" s="25">
        <f t="shared" si="0"/>
        <v>498227.78999999992</v>
      </c>
    </row>
    <row r="17" spans="1:6" ht="17.25" thickBot="1">
      <c r="A17" s="26"/>
      <c r="B17" s="22"/>
      <c r="C17" s="5" t="s">
        <v>10</v>
      </c>
      <c r="D17" s="4"/>
      <c r="E17" s="4">
        <v>645.08000000000004</v>
      </c>
      <c r="F17" s="31">
        <f t="shared" si="0"/>
        <v>497582.7099999999</v>
      </c>
    </row>
    <row r="18" spans="1:6" ht="17.25" thickBot="1">
      <c r="A18" s="26"/>
      <c r="B18" s="22"/>
      <c r="C18" s="5" t="s">
        <v>15</v>
      </c>
      <c r="D18" s="16"/>
      <c r="E18" s="30">
        <f>E10+E11+E12+E13+E14+E15+E16</f>
        <v>188806.59999999998</v>
      </c>
      <c r="F18" s="25"/>
    </row>
    <row r="19" spans="1:6" ht="16.5">
      <c r="A19" s="26"/>
      <c r="B19" s="22"/>
      <c r="C19" s="17"/>
      <c r="D19" s="16"/>
      <c r="E19" s="29"/>
      <c r="F19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5.75" thickBot="1">
      <c r="A5" s="2"/>
      <c r="C5" s="3" t="s">
        <v>115</v>
      </c>
    </row>
    <row r="6" spans="1:6">
      <c r="A6" s="7"/>
      <c r="B6" s="8"/>
      <c r="C6" s="8"/>
      <c r="D6" s="121" t="s">
        <v>0</v>
      </c>
      <c r="E6" s="121" t="s">
        <v>1</v>
      </c>
      <c r="F6" s="123" t="s">
        <v>2</v>
      </c>
    </row>
    <row r="7" spans="1:6" ht="15.75" thickBot="1">
      <c r="A7" s="9" t="s">
        <v>3</v>
      </c>
      <c r="B7" s="10" t="s">
        <v>4</v>
      </c>
      <c r="C7" s="10" t="s">
        <v>5</v>
      </c>
      <c r="D7" s="122"/>
      <c r="E7" s="122"/>
      <c r="F7" s="124"/>
    </row>
    <row r="8" spans="1:6" ht="15.75" thickBot="1">
      <c r="A8" s="11"/>
      <c r="B8" s="20"/>
      <c r="C8" s="15" t="s">
        <v>116</v>
      </c>
      <c r="D8" s="18">
        <v>497582.71</v>
      </c>
      <c r="E8" s="19"/>
      <c r="F8" s="18">
        <v>497582.71</v>
      </c>
    </row>
    <row r="9" spans="1:6" ht="17.25" thickBot="1">
      <c r="A9" s="21"/>
      <c r="B9" s="13"/>
      <c r="C9" s="17" t="s">
        <v>6</v>
      </c>
      <c r="D9" s="16">
        <v>0</v>
      </c>
      <c r="E9" s="14"/>
      <c r="F9" s="18">
        <v>0</v>
      </c>
    </row>
    <row r="10" spans="1:6" ht="17.25" thickBot="1">
      <c r="A10" s="32">
        <v>42614</v>
      </c>
      <c r="B10" s="33" t="s">
        <v>117</v>
      </c>
      <c r="C10" s="17" t="s">
        <v>131</v>
      </c>
      <c r="D10" s="16"/>
      <c r="E10" s="23">
        <v>4562.24</v>
      </c>
      <c r="F10" s="25">
        <f>F8+F9-E10</f>
        <v>493020.47000000003</v>
      </c>
    </row>
    <row r="11" spans="1:6" ht="17.25" thickBot="1">
      <c r="A11" s="32">
        <v>42614</v>
      </c>
      <c r="B11" s="33" t="s">
        <v>118</v>
      </c>
      <c r="C11" s="17" t="s">
        <v>132</v>
      </c>
      <c r="D11" s="16"/>
      <c r="E11" s="23">
        <v>5939.52</v>
      </c>
      <c r="F11" s="25">
        <f t="shared" ref="F11" si="0">F9+F10-E11</f>
        <v>487080.95</v>
      </c>
    </row>
    <row r="12" spans="1:6" ht="17.25" thickBot="1">
      <c r="A12" s="32">
        <v>42615</v>
      </c>
      <c r="B12" s="33" t="s">
        <v>119</v>
      </c>
      <c r="C12" s="17" t="s">
        <v>133</v>
      </c>
      <c r="D12" s="16"/>
      <c r="E12" s="23">
        <v>4542.6000000000004</v>
      </c>
      <c r="F12" s="25">
        <f>F11-E12</f>
        <v>482538.35000000003</v>
      </c>
    </row>
    <row r="13" spans="1:6" ht="17.25" thickBot="1">
      <c r="A13" s="32">
        <v>42615</v>
      </c>
      <c r="B13" s="33" t="s">
        <v>120</v>
      </c>
      <c r="C13" s="17" t="s">
        <v>134</v>
      </c>
      <c r="D13" s="16"/>
      <c r="E13" s="23">
        <v>5386.71</v>
      </c>
      <c r="F13" s="25">
        <f t="shared" ref="F13:F24" si="1">F12-E13</f>
        <v>477151.64</v>
      </c>
    </row>
    <row r="14" spans="1:6" ht="17.25" thickBot="1">
      <c r="A14" s="32">
        <v>42615</v>
      </c>
      <c r="B14" s="33" t="s">
        <v>121</v>
      </c>
      <c r="C14" s="17" t="s">
        <v>135</v>
      </c>
      <c r="D14" s="16"/>
      <c r="E14" s="23">
        <v>24030</v>
      </c>
      <c r="F14" s="25">
        <f t="shared" si="1"/>
        <v>453121.64</v>
      </c>
    </row>
    <row r="15" spans="1:6" ht="17.25" thickBot="1">
      <c r="A15" s="32">
        <v>42620</v>
      </c>
      <c r="B15" s="33" t="s">
        <v>122</v>
      </c>
      <c r="C15" s="17" t="s">
        <v>22</v>
      </c>
      <c r="D15" s="16"/>
      <c r="E15" s="23">
        <v>5411.25</v>
      </c>
      <c r="F15" s="25">
        <f t="shared" si="1"/>
        <v>447710.39</v>
      </c>
    </row>
    <row r="16" spans="1:6" ht="17.25" thickBot="1">
      <c r="A16" s="32">
        <v>42621</v>
      </c>
      <c r="B16" s="33" t="s">
        <v>123</v>
      </c>
      <c r="C16" s="17" t="s">
        <v>76</v>
      </c>
      <c r="D16" s="16"/>
      <c r="E16" s="23">
        <v>3540</v>
      </c>
      <c r="F16" s="25">
        <f t="shared" si="1"/>
        <v>444170.39</v>
      </c>
    </row>
    <row r="17" spans="1:6" ht="17.25" thickBot="1">
      <c r="A17" s="32">
        <v>42621</v>
      </c>
      <c r="B17" s="33" t="s">
        <v>124</v>
      </c>
      <c r="C17" s="17" t="s">
        <v>76</v>
      </c>
      <c r="D17" s="16"/>
      <c r="E17" s="23">
        <v>7380</v>
      </c>
      <c r="F17" s="25">
        <f t="shared" si="1"/>
        <v>436790.39</v>
      </c>
    </row>
    <row r="18" spans="1:6" ht="17.25" thickBot="1">
      <c r="A18" s="35">
        <v>42621</v>
      </c>
      <c r="B18" s="36" t="s">
        <v>125</v>
      </c>
      <c r="C18" s="37" t="s">
        <v>100</v>
      </c>
      <c r="D18" s="38"/>
      <c r="E18" s="39">
        <v>0</v>
      </c>
      <c r="F18" s="25">
        <f t="shared" si="1"/>
        <v>436790.39</v>
      </c>
    </row>
    <row r="19" spans="1:6" ht="17.25" thickBot="1">
      <c r="A19" s="32">
        <v>42621</v>
      </c>
      <c r="B19" s="33" t="s">
        <v>126</v>
      </c>
      <c r="C19" s="17" t="s">
        <v>85</v>
      </c>
      <c r="D19" s="16"/>
      <c r="E19" s="23">
        <v>6333.08</v>
      </c>
      <c r="F19" s="25">
        <f t="shared" si="1"/>
        <v>430457.31</v>
      </c>
    </row>
    <row r="20" spans="1:6" ht="17.25" thickBot="1">
      <c r="A20" s="32">
        <v>42625</v>
      </c>
      <c r="B20" s="33" t="s">
        <v>127</v>
      </c>
      <c r="C20" s="17" t="s">
        <v>136</v>
      </c>
      <c r="D20" s="16"/>
      <c r="E20" s="23">
        <v>2500</v>
      </c>
      <c r="F20" s="25">
        <f t="shared" si="1"/>
        <v>427957.31</v>
      </c>
    </row>
    <row r="21" spans="1:6" ht="17.25" thickBot="1">
      <c r="A21" s="32">
        <v>42625</v>
      </c>
      <c r="B21" s="33" t="s">
        <v>128</v>
      </c>
      <c r="C21" s="17" t="s">
        <v>137</v>
      </c>
      <c r="D21" s="16"/>
      <c r="E21" s="23">
        <v>27310.6</v>
      </c>
      <c r="F21" s="25">
        <f t="shared" si="1"/>
        <v>400646.71</v>
      </c>
    </row>
    <row r="22" spans="1:6" ht="17.25" thickBot="1">
      <c r="A22" s="34">
        <v>42616</v>
      </c>
      <c r="B22" s="33" t="s">
        <v>129</v>
      </c>
      <c r="C22" s="17" t="s">
        <v>138</v>
      </c>
      <c r="D22" s="16"/>
      <c r="E22" s="23">
        <v>9300</v>
      </c>
      <c r="F22" s="25">
        <f t="shared" si="1"/>
        <v>391346.71</v>
      </c>
    </row>
    <row r="23" spans="1:6" ht="17.25" thickBot="1">
      <c r="A23" s="34">
        <v>42642</v>
      </c>
      <c r="B23" s="33" t="s">
        <v>130</v>
      </c>
      <c r="C23" s="17" t="s">
        <v>139</v>
      </c>
      <c r="D23" s="16"/>
      <c r="E23" s="23">
        <v>17373.75</v>
      </c>
      <c r="F23" s="25">
        <f t="shared" si="1"/>
        <v>373972.96</v>
      </c>
    </row>
    <row r="24" spans="1:6" ht="17.25" thickBot="1">
      <c r="A24" s="26"/>
      <c r="B24" s="22"/>
      <c r="C24" s="5" t="s">
        <v>10</v>
      </c>
      <c r="D24" s="4"/>
      <c r="E24" s="4">
        <v>289.64</v>
      </c>
      <c r="F24" s="25">
        <f t="shared" si="1"/>
        <v>373683.32</v>
      </c>
    </row>
    <row r="25" spans="1:6" ht="17.25" thickBot="1">
      <c r="A25" s="26"/>
      <c r="B25" s="22"/>
      <c r="C25" s="5" t="s">
        <v>15</v>
      </c>
      <c r="D25" s="16"/>
      <c r="E25" s="30">
        <f>E10+E11+E12+E13+E14+E15+E16+E17+E18+E19+E20+E21+E22+E23</f>
        <v>123609.75</v>
      </c>
      <c r="F25" s="25"/>
    </row>
    <row r="26" spans="1:6" ht="16.5">
      <c r="A26" s="26"/>
      <c r="B26" s="22"/>
      <c r="C26" s="17"/>
      <c r="D26" s="16"/>
      <c r="E26" s="29"/>
      <c r="F26" s="18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64" t="s">
        <v>140</v>
      </c>
    </row>
    <row r="6" spans="1:6">
      <c r="A6" s="7"/>
      <c r="B6" s="8"/>
      <c r="C6" s="8"/>
      <c r="D6" s="121" t="s">
        <v>0</v>
      </c>
      <c r="E6" s="121" t="s">
        <v>1</v>
      </c>
      <c r="F6" s="123" t="s">
        <v>2</v>
      </c>
    </row>
    <row r="7" spans="1:6" ht="15.75" thickBot="1">
      <c r="A7" s="9" t="s">
        <v>3</v>
      </c>
      <c r="B7" s="40" t="s">
        <v>4</v>
      </c>
      <c r="C7" s="40" t="s">
        <v>5</v>
      </c>
      <c r="D7" s="122"/>
      <c r="E7" s="122"/>
      <c r="F7" s="124"/>
    </row>
    <row r="8" spans="1:6" ht="15.75" thickBot="1">
      <c r="A8" s="42"/>
      <c r="B8" s="43"/>
      <c r="C8" s="44" t="s">
        <v>150</v>
      </c>
      <c r="D8" s="45">
        <v>212484.71</v>
      </c>
      <c r="E8" s="46"/>
      <c r="F8" s="45">
        <v>212484.71</v>
      </c>
    </row>
    <row r="9" spans="1:6" ht="17.25" thickBot="1">
      <c r="A9" s="21"/>
      <c r="B9" s="47"/>
      <c r="C9" s="48" t="s">
        <v>6</v>
      </c>
      <c r="D9" s="49">
        <v>0</v>
      </c>
      <c r="E9" s="50"/>
      <c r="F9" s="45">
        <v>0</v>
      </c>
    </row>
    <row r="10" spans="1:6" ht="17.25" thickBot="1">
      <c r="A10" s="41"/>
      <c r="B10" s="51" t="s">
        <v>141</v>
      </c>
      <c r="C10" s="48" t="s">
        <v>151</v>
      </c>
      <c r="D10" s="49"/>
      <c r="E10" s="23">
        <v>35825.93</v>
      </c>
      <c r="F10" s="52">
        <f>F8-E10</f>
        <v>176658.78</v>
      </c>
    </row>
    <row r="11" spans="1:6" ht="17.25" thickBot="1">
      <c r="A11" s="41"/>
      <c r="B11" s="51" t="s">
        <v>142</v>
      </c>
      <c r="C11" s="48" t="s">
        <v>39</v>
      </c>
      <c r="D11" s="49"/>
      <c r="E11" s="23">
        <v>4983.2299999999996</v>
      </c>
      <c r="F11" s="52">
        <f>F10-E11</f>
        <v>171675.55</v>
      </c>
    </row>
    <row r="12" spans="1:6" ht="17.25" thickBot="1">
      <c r="A12" s="41"/>
      <c r="B12" s="51" t="s">
        <v>143</v>
      </c>
      <c r="C12" s="48" t="s">
        <v>152</v>
      </c>
      <c r="D12" s="49"/>
      <c r="E12" s="23">
        <v>19600</v>
      </c>
      <c r="F12" s="52">
        <f t="shared" ref="F12:F19" si="0">F11-E12</f>
        <v>152075.54999999999</v>
      </c>
    </row>
    <row r="13" spans="1:6" ht="17.25" thickBot="1">
      <c r="A13" s="41"/>
      <c r="B13" s="51" t="s">
        <v>144</v>
      </c>
      <c r="C13" s="48" t="s">
        <v>17</v>
      </c>
      <c r="D13" s="49"/>
      <c r="E13" s="23">
        <v>17501.400000000001</v>
      </c>
      <c r="F13" s="52">
        <f t="shared" si="0"/>
        <v>134574.15</v>
      </c>
    </row>
    <row r="14" spans="1:6" ht="17.25" thickBot="1">
      <c r="A14" s="41"/>
      <c r="B14" s="51" t="s">
        <v>145</v>
      </c>
      <c r="C14" s="48" t="s">
        <v>17</v>
      </c>
      <c r="D14" s="49"/>
      <c r="E14" s="23">
        <v>9323</v>
      </c>
      <c r="F14" s="52">
        <f t="shared" si="0"/>
        <v>125251.15</v>
      </c>
    </row>
    <row r="15" spans="1:6" ht="17.25" thickBot="1">
      <c r="A15" s="41"/>
      <c r="B15" s="51" t="s">
        <v>146</v>
      </c>
      <c r="C15" s="48" t="s">
        <v>153</v>
      </c>
      <c r="D15" s="49"/>
      <c r="E15" s="23">
        <v>52651.83</v>
      </c>
      <c r="F15" s="52">
        <f t="shared" si="0"/>
        <v>72599.319999999992</v>
      </c>
    </row>
    <row r="16" spans="1:6" ht="17.25" thickBot="1">
      <c r="A16" s="41"/>
      <c r="B16" s="51" t="s">
        <v>147</v>
      </c>
      <c r="C16" s="48" t="s">
        <v>154</v>
      </c>
      <c r="D16" s="49"/>
      <c r="E16" s="23">
        <v>3051</v>
      </c>
      <c r="F16" s="52">
        <f t="shared" si="0"/>
        <v>69548.319999999992</v>
      </c>
    </row>
    <row r="17" spans="1:6" ht="17.25" thickBot="1">
      <c r="A17" s="41"/>
      <c r="B17" s="51" t="s">
        <v>148</v>
      </c>
      <c r="C17" s="48" t="s">
        <v>155</v>
      </c>
      <c r="D17" s="49"/>
      <c r="E17" s="23">
        <v>22900</v>
      </c>
      <c r="F17" s="52">
        <f t="shared" si="0"/>
        <v>46648.319999999992</v>
      </c>
    </row>
    <row r="18" spans="1:6" ht="17.25" thickBot="1">
      <c r="A18" s="41"/>
      <c r="B18" s="51" t="s">
        <v>149</v>
      </c>
      <c r="C18" s="53" t="s">
        <v>156</v>
      </c>
      <c r="D18" s="54"/>
      <c r="E18" s="28">
        <v>4410</v>
      </c>
      <c r="F18" s="52">
        <f t="shared" si="0"/>
        <v>42238.319999999992</v>
      </c>
    </row>
    <row r="19" spans="1:6" ht="17.25" thickBot="1">
      <c r="A19" s="26"/>
      <c r="B19" s="22"/>
      <c r="C19" s="55" t="s">
        <v>10</v>
      </c>
      <c r="D19" s="56"/>
      <c r="E19" s="28">
        <v>633.05999999999995</v>
      </c>
      <c r="F19" s="52">
        <f t="shared" si="0"/>
        <v>41605.259999999995</v>
      </c>
    </row>
    <row r="20" spans="1:6" ht="17.25" thickBot="1">
      <c r="A20" s="58"/>
      <c r="B20" s="59"/>
      <c r="C20" s="60" t="s">
        <v>15</v>
      </c>
      <c r="D20" s="61"/>
      <c r="E20" s="62">
        <f>E10+E11+E12+E13+E14+E15+E16+E17+E18</f>
        <v>170246.39</v>
      </c>
      <c r="F20" s="63"/>
    </row>
    <row r="21" spans="1:6" ht="16.5">
      <c r="A21" s="26"/>
      <c r="B21" s="22"/>
      <c r="C21" s="48"/>
      <c r="D21" s="49"/>
      <c r="E21" s="57"/>
      <c r="F21" s="45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14</v>
      </c>
    </row>
    <row r="6" spans="1:6">
      <c r="A6" s="69"/>
      <c r="B6" s="70"/>
      <c r="C6" s="70"/>
      <c r="D6" s="125" t="s">
        <v>0</v>
      </c>
      <c r="E6" s="125" t="s">
        <v>1</v>
      </c>
      <c r="F6" s="127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26"/>
      <c r="E7" s="126"/>
      <c r="F7" s="128"/>
    </row>
    <row r="8" spans="1:6" ht="15.75" thickBot="1">
      <c r="A8" s="66"/>
      <c r="B8" s="67"/>
      <c r="C8" s="44" t="s">
        <v>157</v>
      </c>
      <c r="D8" s="68">
        <v>438468.71</v>
      </c>
      <c r="E8" s="46"/>
      <c r="F8" s="68">
        <v>438468.71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>
        <f>F8+D9</f>
        <v>438468.71</v>
      </c>
    </row>
    <row r="10" spans="1:6" ht="17.25" thickBot="1">
      <c r="A10" s="41">
        <v>42745</v>
      </c>
      <c r="B10" s="51" t="s">
        <v>158</v>
      </c>
      <c r="C10" s="48" t="s">
        <v>76</v>
      </c>
      <c r="D10" s="49"/>
      <c r="E10" s="23">
        <v>9074.52</v>
      </c>
      <c r="F10" s="52">
        <f>F9-E10</f>
        <v>429394.19</v>
      </c>
    </row>
    <row r="11" spans="1:6" ht="17.25" thickBot="1">
      <c r="A11" s="41">
        <v>42745</v>
      </c>
      <c r="B11" s="51" t="s">
        <v>159</v>
      </c>
      <c r="C11" s="48" t="s">
        <v>76</v>
      </c>
      <c r="D11" s="49"/>
      <c r="E11" s="23">
        <v>5002.33</v>
      </c>
      <c r="F11" s="52">
        <f t="shared" ref="F11:F20" si="0">F10-E11</f>
        <v>424391.86</v>
      </c>
    </row>
    <row r="12" spans="1:6" ht="17.25" thickBot="1">
      <c r="A12" s="41">
        <v>42745</v>
      </c>
      <c r="B12" s="51" t="s">
        <v>160</v>
      </c>
      <c r="C12" s="48" t="s">
        <v>168</v>
      </c>
      <c r="D12" s="49"/>
      <c r="E12" s="23">
        <v>41860.92</v>
      </c>
      <c r="F12" s="52">
        <f t="shared" si="0"/>
        <v>382530.94</v>
      </c>
    </row>
    <row r="13" spans="1:6" ht="17.25" thickBot="1">
      <c r="A13" s="41">
        <v>42746</v>
      </c>
      <c r="B13" s="51" t="s">
        <v>161</v>
      </c>
      <c r="C13" s="48" t="s">
        <v>11</v>
      </c>
      <c r="D13" s="49"/>
      <c r="E13" s="23">
        <v>5085</v>
      </c>
      <c r="F13" s="52">
        <f t="shared" si="0"/>
        <v>377445.94</v>
      </c>
    </row>
    <row r="14" spans="1:6" ht="17.25" thickBot="1">
      <c r="A14" s="41">
        <v>42747</v>
      </c>
      <c r="B14" s="51" t="s">
        <v>162</v>
      </c>
      <c r="C14" s="48" t="s">
        <v>169</v>
      </c>
      <c r="D14" s="49"/>
      <c r="E14" s="23">
        <v>10576.8</v>
      </c>
      <c r="F14" s="52">
        <f t="shared" si="0"/>
        <v>366869.14</v>
      </c>
    </row>
    <row r="15" spans="1:6" ht="17.25" thickBot="1">
      <c r="A15" s="41">
        <v>42748</v>
      </c>
      <c r="B15" s="51" t="s">
        <v>163</v>
      </c>
      <c r="C15" s="48" t="s">
        <v>170</v>
      </c>
      <c r="D15" s="49"/>
      <c r="E15" s="23">
        <v>10400</v>
      </c>
      <c r="F15" s="52">
        <f t="shared" si="0"/>
        <v>356469.14</v>
      </c>
    </row>
    <row r="16" spans="1:6" ht="17.25" thickBot="1">
      <c r="A16" s="41">
        <v>42751</v>
      </c>
      <c r="B16" s="51" t="s">
        <v>164</v>
      </c>
      <c r="C16" s="48" t="s">
        <v>171</v>
      </c>
      <c r="D16" s="49"/>
      <c r="E16" s="23">
        <v>5390</v>
      </c>
      <c r="F16" s="52">
        <f t="shared" si="0"/>
        <v>351079.14</v>
      </c>
    </row>
    <row r="17" spans="1:6" ht="17.25" thickBot="1">
      <c r="A17" s="41">
        <v>42745</v>
      </c>
      <c r="B17" s="51" t="s">
        <v>165</v>
      </c>
      <c r="C17" s="48" t="s">
        <v>172</v>
      </c>
      <c r="D17" s="49"/>
      <c r="E17" s="23">
        <v>29841</v>
      </c>
      <c r="F17" s="52">
        <f t="shared" si="0"/>
        <v>321238.14</v>
      </c>
    </row>
    <row r="18" spans="1:6" ht="17.25" thickBot="1">
      <c r="A18" s="41">
        <v>42754</v>
      </c>
      <c r="B18" s="51" t="s">
        <v>166</v>
      </c>
      <c r="C18" s="53" t="s">
        <v>173</v>
      </c>
      <c r="D18" s="54"/>
      <c r="E18" s="28">
        <v>8700</v>
      </c>
      <c r="F18" s="52">
        <f t="shared" si="0"/>
        <v>312538.14</v>
      </c>
    </row>
    <row r="19" spans="1:6" ht="17.25" thickBot="1">
      <c r="A19" s="65">
        <v>42766</v>
      </c>
      <c r="B19" s="51" t="s">
        <v>167</v>
      </c>
      <c r="C19" s="53" t="s">
        <v>174</v>
      </c>
      <c r="D19" s="54"/>
      <c r="E19" s="28">
        <v>15200</v>
      </c>
      <c r="F19" s="52">
        <f t="shared" si="0"/>
        <v>297338.14</v>
      </c>
    </row>
    <row r="20" spans="1:6" ht="17.25" thickBot="1">
      <c r="A20" s="73"/>
      <c r="B20" s="74"/>
      <c r="C20" s="75" t="s">
        <v>10</v>
      </c>
      <c r="D20" s="76"/>
      <c r="E20" s="77">
        <v>368.39</v>
      </c>
      <c r="F20" s="52">
        <f t="shared" si="0"/>
        <v>296969.75</v>
      </c>
    </row>
    <row r="21" spans="1:6" ht="30" customHeight="1" thickBot="1">
      <c r="A21" s="78"/>
      <c r="B21" s="79"/>
      <c r="C21" s="80" t="s">
        <v>15</v>
      </c>
      <c r="D21" s="81"/>
      <c r="E21" s="82">
        <f>E10+E11+E12+E13+E14+E15+E16+E17+E18+E19</f>
        <v>141130.57</v>
      </c>
      <c r="F21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16</v>
      </c>
    </row>
    <row r="6" spans="1:6">
      <c r="A6" s="69"/>
      <c r="B6" s="70"/>
      <c r="C6" s="70"/>
      <c r="D6" s="125" t="s">
        <v>0</v>
      </c>
      <c r="E6" s="125" t="s">
        <v>1</v>
      </c>
      <c r="F6" s="127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26"/>
      <c r="E7" s="126"/>
      <c r="F7" s="128"/>
    </row>
    <row r="8" spans="1:6" ht="15.75" thickBot="1">
      <c r="A8" s="66"/>
      <c r="B8" s="67"/>
      <c r="C8" s="44" t="s">
        <v>183</v>
      </c>
      <c r="D8" s="68">
        <v>296969.75</v>
      </c>
      <c r="E8" s="46"/>
      <c r="F8" s="68">
        <v>296969.75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85">
        <v>42768</v>
      </c>
      <c r="B10" s="51" t="s">
        <v>175</v>
      </c>
      <c r="C10" s="48" t="s">
        <v>85</v>
      </c>
      <c r="D10" s="49"/>
      <c r="E10" s="23">
        <v>8245.98</v>
      </c>
      <c r="F10" s="52">
        <f>F8-E10</f>
        <v>288723.77</v>
      </c>
    </row>
    <row r="11" spans="1:6" ht="17.25" thickBot="1">
      <c r="A11" s="85">
        <v>42775</v>
      </c>
      <c r="B11" s="51" t="s">
        <v>176</v>
      </c>
      <c r="C11" s="48" t="s">
        <v>78</v>
      </c>
      <c r="D11" s="49"/>
      <c r="E11" s="23">
        <v>8266.0400000000009</v>
      </c>
      <c r="F11" s="52">
        <f t="shared" ref="F11:F17" si="0">F10-E11</f>
        <v>280457.73000000004</v>
      </c>
    </row>
    <row r="12" spans="1:6" ht="17.25" thickBot="1">
      <c r="A12" s="85">
        <v>42776</v>
      </c>
      <c r="B12" s="51" t="s">
        <v>177</v>
      </c>
      <c r="C12" s="48" t="s">
        <v>17</v>
      </c>
      <c r="D12" s="49"/>
      <c r="E12" s="23">
        <v>1412</v>
      </c>
      <c r="F12" s="52">
        <f t="shared" si="0"/>
        <v>279045.73000000004</v>
      </c>
    </row>
    <row r="13" spans="1:6" ht="17.25" thickBot="1">
      <c r="A13" s="85">
        <v>42776</v>
      </c>
      <c r="B13" s="51" t="s">
        <v>178</v>
      </c>
      <c r="C13" s="48" t="s">
        <v>17</v>
      </c>
      <c r="D13" s="49"/>
      <c r="E13" s="23">
        <v>6471</v>
      </c>
      <c r="F13" s="52">
        <f t="shared" si="0"/>
        <v>272574.73000000004</v>
      </c>
    </row>
    <row r="14" spans="1:6" ht="17.25" thickBot="1">
      <c r="A14" s="6">
        <v>42786</v>
      </c>
      <c r="B14" s="51" t="s">
        <v>179</v>
      </c>
      <c r="C14" s="48" t="s">
        <v>182</v>
      </c>
      <c r="D14" s="49"/>
      <c r="E14" s="23">
        <v>5200</v>
      </c>
      <c r="F14" s="52">
        <f t="shared" si="0"/>
        <v>267374.73000000004</v>
      </c>
    </row>
    <row r="15" spans="1:6" ht="17.25" thickBot="1">
      <c r="A15" s="6">
        <v>42788</v>
      </c>
      <c r="B15" s="51" t="s">
        <v>180</v>
      </c>
      <c r="C15" s="48" t="s">
        <v>78</v>
      </c>
      <c r="D15" s="49"/>
      <c r="E15" s="23">
        <v>3479.42</v>
      </c>
      <c r="F15" s="52">
        <f t="shared" si="0"/>
        <v>263895.31000000006</v>
      </c>
    </row>
    <row r="16" spans="1:6" ht="17.25" thickBot="1">
      <c r="A16" s="6">
        <v>42794</v>
      </c>
      <c r="B16" s="51" t="s">
        <v>181</v>
      </c>
      <c r="C16" s="48" t="s">
        <v>168</v>
      </c>
      <c r="D16" s="49"/>
      <c r="E16" s="23">
        <v>58448.59</v>
      </c>
      <c r="F16" s="52">
        <f t="shared" si="0"/>
        <v>205446.72000000006</v>
      </c>
    </row>
    <row r="17" spans="1:6" ht="17.25" thickBot="1">
      <c r="A17" s="73"/>
      <c r="B17" s="74"/>
      <c r="C17" s="75" t="s">
        <v>10</v>
      </c>
      <c r="D17" s="76"/>
      <c r="E17" s="77">
        <v>247.25</v>
      </c>
      <c r="F17" s="52">
        <f t="shared" si="0"/>
        <v>205199.47000000006</v>
      </c>
    </row>
    <row r="18" spans="1:6" ht="29.25" customHeight="1" thickBot="1">
      <c r="A18" s="78"/>
      <c r="B18" s="79"/>
      <c r="C18" s="80" t="s">
        <v>15</v>
      </c>
      <c r="D18" s="81"/>
      <c r="E18" s="82">
        <f>E10+E11+E12+E13+E14+E15+E16</f>
        <v>91523.03</v>
      </c>
      <c r="F18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1"/>
    </row>
    <row r="3" spans="1:6" ht="30">
      <c r="A3" s="2"/>
      <c r="C3" s="24" t="s">
        <v>7</v>
      </c>
    </row>
    <row r="4" spans="1:6">
      <c r="A4" s="2"/>
      <c r="C4" s="2" t="s">
        <v>8</v>
      </c>
    </row>
    <row r="5" spans="1:6" ht="19.5" thickBot="1">
      <c r="A5" s="2"/>
      <c r="C5" s="84" t="s">
        <v>184</v>
      </c>
    </row>
    <row r="6" spans="1:6">
      <c r="A6" s="69"/>
      <c r="B6" s="70"/>
      <c r="C6" s="70"/>
      <c r="D6" s="125" t="s">
        <v>0</v>
      </c>
      <c r="E6" s="125" t="s">
        <v>1</v>
      </c>
      <c r="F6" s="127" t="s">
        <v>2</v>
      </c>
    </row>
    <row r="7" spans="1:6" ht="15.75" thickBot="1">
      <c r="A7" s="71" t="s">
        <v>3</v>
      </c>
      <c r="B7" s="72" t="s">
        <v>4</v>
      </c>
      <c r="C7" s="72" t="s">
        <v>5</v>
      </c>
      <c r="D7" s="126"/>
      <c r="E7" s="126"/>
      <c r="F7" s="128"/>
    </row>
    <row r="8" spans="1:6" ht="15.75" thickBot="1">
      <c r="A8" s="66"/>
      <c r="B8" s="86"/>
      <c r="C8" s="44" t="s">
        <v>203</v>
      </c>
      <c r="D8" s="68">
        <v>205199.47</v>
      </c>
      <c r="E8" s="46"/>
      <c r="F8" s="68">
        <v>205199.47</v>
      </c>
    </row>
    <row r="9" spans="1:6" ht="15.75" thickBot="1">
      <c r="A9" s="41"/>
      <c r="B9" s="47"/>
      <c r="C9" s="48" t="s">
        <v>6</v>
      </c>
      <c r="D9" s="49">
        <v>0</v>
      </c>
      <c r="E9" s="50"/>
      <c r="F9" s="45"/>
    </row>
    <row r="10" spans="1:6" ht="17.25" thickBot="1">
      <c r="A10" s="6">
        <v>42796</v>
      </c>
      <c r="B10" s="22" t="s">
        <v>185</v>
      </c>
      <c r="C10" s="48" t="s">
        <v>197</v>
      </c>
      <c r="D10" s="49"/>
      <c r="E10" s="23">
        <v>9600</v>
      </c>
      <c r="F10" s="52">
        <f>F8-E10</f>
        <v>195599.47</v>
      </c>
    </row>
    <row r="11" spans="1:6" ht="17.25" thickBot="1">
      <c r="A11" s="6">
        <v>42801</v>
      </c>
      <c r="B11" s="22" t="s">
        <v>186</v>
      </c>
      <c r="C11" s="48" t="s">
        <v>198</v>
      </c>
      <c r="D11" s="49"/>
      <c r="E11" s="23">
        <v>10700</v>
      </c>
      <c r="F11" s="52">
        <f>F10-E11</f>
        <v>184899.47</v>
      </c>
    </row>
    <row r="12" spans="1:6" ht="17.25" thickBot="1">
      <c r="A12" s="6">
        <v>42802</v>
      </c>
      <c r="B12" s="22" t="s">
        <v>187</v>
      </c>
      <c r="C12" s="48" t="s">
        <v>81</v>
      </c>
      <c r="D12" s="49"/>
      <c r="E12" s="23">
        <v>3815.65</v>
      </c>
      <c r="F12" s="52">
        <f t="shared" ref="F12:F22" si="0">F11-E12</f>
        <v>181083.82</v>
      </c>
    </row>
    <row r="13" spans="1:6" ht="17.25" thickBot="1">
      <c r="A13" s="6">
        <v>42802</v>
      </c>
      <c r="B13" s="22" t="s">
        <v>188</v>
      </c>
      <c r="C13" s="48" t="s">
        <v>199</v>
      </c>
      <c r="D13" s="49"/>
      <c r="E13" s="23">
        <v>11340</v>
      </c>
      <c r="F13" s="52">
        <f t="shared" si="0"/>
        <v>169743.82</v>
      </c>
    </row>
    <row r="14" spans="1:6" ht="17.25" thickBot="1">
      <c r="A14" s="6">
        <v>42803</v>
      </c>
      <c r="B14" s="22" t="s">
        <v>189</v>
      </c>
      <c r="C14" s="48" t="s">
        <v>200</v>
      </c>
      <c r="D14" s="49"/>
      <c r="E14" s="23">
        <v>26426.560000000001</v>
      </c>
      <c r="F14" s="52">
        <f t="shared" si="0"/>
        <v>143317.26</v>
      </c>
    </row>
    <row r="15" spans="1:6" ht="17.25" thickBot="1">
      <c r="A15" s="6">
        <v>42803</v>
      </c>
      <c r="B15" s="22" t="s">
        <v>190</v>
      </c>
      <c r="C15" s="48" t="s">
        <v>100</v>
      </c>
      <c r="D15" s="49"/>
      <c r="E15" s="23">
        <v>0</v>
      </c>
      <c r="F15" s="52">
        <f t="shared" si="0"/>
        <v>143317.26</v>
      </c>
    </row>
    <row r="16" spans="1:6" ht="17.25" thickBot="1">
      <c r="A16" s="6">
        <v>42804</v>
      </c>
      <c r="B16" s="22" t="s">
        <v>191</v>
      </c>
      <c r="C16" s="48" t="s">
        <v>152</v>
      </c>
      <c r="D16" s="49"/>
      <c r="E16" s="23">
        <v>4600</v>
      </c>
      <c r="F16" s="52">
        <f t="shared" si="0"/>
        <v>138717.26</v>
      </c>
    </row>
    <row r="17" spans="1:6" ht="17.25" thickBot="1">
      <c r="A17" s="6">
        <v>42808</v>
      </c>
      <c r="B17" s="22" t="s">
        <v>192</v>
      </c>
      <c r="C17" s="48" t="s">
        <v>39</v>
      </c>
      <c r="D17" s="49"/>
      <c r="E17" s="23">
        <v>9831.7999999999993</v>
      </c>
      <c r="F17" s="52">
        <f t="shared" si="0"/>
        <v>128885.46</v>
      </c>
    </row>
    <row r="18" spans="1:6" ht="17.25" thickBot="1">
      <c r="A18" s="6">
        <v>42814</v>
      </c>
      <c r="B18" s="22" t="s">
        <v>193</v>
      </c>
      <c r="C18" s="48" t="s">
        <v>201</v>
      </c>
      <c r="D18" s="49"/>
      <c r="E18" s="23">
        <v>17900</v>
      </c>
      <c r="F18" s="52">
        <f t="shared" si="0"/>
        <v>110985.46</v>
      </c>
    </row>
    <row r="19" spans="1:6" ht="17.25" thickBot="1">
      <c r="A19" s="6">
        <v>42815</v>
      </c>
      <c r="B19" s="22" t="s">
        <v>194</v>
      </c>
      <c r="C19" s="48" t="s">
        <v>202</v>
      </c>
      <c r="D19" s="49"/>
      <c r="E19" s="23">
        <v>19600</v>
      </c>
      <c r="F19" s="52">
        <f t="shared" si="0"/>
        <v>91385.46</v>
      </c>
    </row>
    <row r="20" spans="1:6" ht="17.25" thickBot="1">
      <c r="A20" s="6">
        <v>42817</v>
      </c>
      <c r="B20" s="22" t="s">
        <v>195</v>
      </c>
      <c r="C20" s="48" t="s">
        <v>197</v>
      </c>
      <c r="D20" s="49"/>
      <c r="E20" s="23">
        <v>23200</v>
      </c>
      <c r="F20" s="52">
        <f t="shared" si="0"/>
        <v>68185.460000000006</v>
      </c>
    </row>
    <row r="21" spans="1:6" ht="17.25" thickBot="1">
      <c r="A21" s="6">
        <v>42821</v>
      </c>
      <c r="B21" s="22" t="s">
        <v>196</v>
      </c>
      <c r="C21" s="48" t="s">
        <v>152</v>
      </c>
      <c r="D21" s="49"/>
      <c r="E21" s="23">
        <v>10400</v>
      </c>
      <c r="F21" s="52">
        <f t="shared" si="0"/>
        <v>57785.460000000006</v>
      </c>
    </row>
    <row r="22" spans="1:6" ht="17.25" thickBot="1">
      <c r="A22" s="73"/>
      <c r="B22" s="74"/>
      <c r="C22" s="75" t="s">
        <v>10</v>
      </c>
      <c r="D22" s="76"/>
      <c r="E22" s="77">
        <v>10541.59</v>
      </c>
      <c r="F22" s="52">
        <f t="shared" si="0"/>
        <v>47243.87000000001</v>
      </c>
    </row>
    <row r="23" spans="1:6" ht="27.75" customHeight="1" thickBot="1">
      <c r="A23" s="78"/>
      <c r="B23" s="79"/>
      <c r="C23" s="80" t="s">
        <v>15</v>
      </c>
      <c r="D23" s="81"/>
      <c r="E23" s="82">
        <f>E10+E11+E12+E13+E14+E15+E16+E17+E18+E19+E20+E21</f>
        <v>147414.01</v>
      </c>
      <c r="F23" s="8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ENERO-19</vt:lpstr>
      <vt:lpstr>JULIO-2021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2021-08-03T15:30:32Z</cp:lastPrinted>
  <dcterms:created xsi:type="dcterms:W3CDTF">2013-12-30T14:55:10Z</dcterms:created>
  <dcterms:modified xsi:type="dcterms:W3CDTF">2021-08-03T15:30:50Z</dcterms:modified>
</cp:coreProperties>
</file>